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tluc\AppData\Local\Temp\iNet\66e934e82cf5007e033f3aab\"/>
    </mc:Choice>
  </mc:AlternateContent>
  <xr:revisionPtr revIDLastSave="0" documentId="13_ncr:1_{B7020967-49C5-48EE-BDEF-FD45207F7577}" xr6:coauthVersionLast="47" xr6:coauthVersionMax="47" xr10:uidLastSave="{00000000-0000-0000-0000-000000000000}"/>
  <bookViews>
    <workbookView xWindow="-98" yWindow="-98" windowWidth="20715" windowHeight="13155" xr2:uid="{00000000-000D-0000-FFFF-FFFF00000000}"/>
  </bookViews>
  <sheets>
    <sheet name="Chi tieu KTXH" sheetId="2" r:id="rId1"/>
    <sheet name="Bang Cam ket voi Tinh" sheetId="3" state="hidden" r:id="rId2"/>
    <sheet name="3 trong tam, 4 trong diem" sheetId="4" state="hidden" r:id="rId3"/>
  </sheets>
  <definedNames>
    <definedName name="_xlnm.Print_Titles" localSheetId="2">'3 trong tam, 4 trong diem'!$5:$6</definedName>
    <definedName name="_xlnm.Print_Titles" localSheetId="1">'Bang Cam ket voi Tinh'!$4:$6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 l="1"/>
  <c r="P11" i="2" l="1"/>
  <c r="N11" i="2"/>
  <c r="N10" i="2" l="1"/>
  <c r="P9" i="2"/>
  <c r="R9" i="2"/>
  <c r="P23" i="2" l="1"/>
  <c r="P30" i="2" l="1"/>
  <c r="N27" i="2"/>
  <c r="N25" i="2" l="1"/>
  <c r="N23" i="2" l="1"/>
  <c r="Q21" i="2"/>
  <c r="P22" i="2"/>
  <c r="P21" i="2"/>
  <c r="N22" i="2"/>
  <c r="N21" i="2"/>
  <c r="N32" i="2" l="1"/>
  <c r="N31" i="2"/>
  <c r="P12" i="2"/>
  <c r="N12" i="2"/>
  <c r="R11" i="2" l="1"/>
  <c r="P10" i="2"/>
  <c r="P32" i="2" l="1"/>
  <c r="P31" i="2"/>
  <c r="P16" i="2" l="1"/>
  <c r="N16" i="2"/>
  <c r="N15" i="2"/>
  <c r="R20" i="2" l="1"/>
  <c r="O8" i="2" l="1"/>
  <c r="E10" i="4" l="1"/>
  <c r="A2" i="3" l="1"/>
  <c r="A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GIANG THANH</author>
  </authors>
  <commentList>
    <comment ref="I13" authorId="0" shapeId="0" xr:uid="{00000000-0006-0000-0000-000001000000}">
      <text>
        <r>
          <rPr>
            <sz val="9"/>
            <color indexed="81"/>
            <rFont val="Tahoma"/>
            <family val="2"/>
          </rPr>
          <t>Năm 2019 40,89tr</t>
        </r>
      </text>
    </comment>
  </commentList>
</comments>
</file>

<file path=xl/sharedStrings.xml><?xml version="1.0" encoding="utf-8"?>
<sst xmlns="http://schemas.openxmlformats.org/spreadsheetml/2006/main" count="235" uniqueCount="161">
  <si>
    <t>II</t>
  </si>
  <si>
    <t>TT</t>
  </si>
  <si>
    <t>NỘI DUNG</t>
  </si>
  <si>
    <t>ÐVT</t>
  </si>
  <si>
    <t xml:space="preserve"> I </t>
  </si>
  <si>
    <t>- Thu ngân sách địa phương</t>
  </si>
  <si>
    <t>*Trong đó: Thu NS trên địa bàn</t>
  </si>
  <si>
    <t>- Chi ngân sách địa phương</t>
  </si>
  <si>
    <t>Tỷ lệ đô thị hóa</t>
  </si>
  <si>
    <t>%</t>
  </si>
  <si>
    <t>Tiêu chí</t>
  </si>
  <si>
    <t>Tỷ lệ lao động qua đào tạo</t>
  </si>
  <si>
    <t>Trong đó: Tỷ lệ qua đào tạo nghề</t>
  </si>
  <si>
    <t>Đưa lao động đi làm việc có thời hạn ở nước ngoài</t>
  </si>
  <si>
    <t>LĐ</t>
  </si>
  <si>
    <t>Trường</t>
  </si>
  <si>
    <t>Tỷ lệ người dân tham gia bảo hiểm y tế</t>
  </si>
  <si>
    <t>III</t>
  </si>
  <si>
    <t>Tỷ lệ dân cư nông thôn sử dụng nước sạch</t>
  </si>
  <si>
    <t>Tỷ lệ thu gom, xử lý rác thải:</t>
  </si>
  <si>
    <t xml:space="preserve">- Ở đô thị </t>
  </si>
  <si>
    <t>- Ở nông thôn</t>
  </si>
  <si>
    <t>&gt;95</t>
  </si>
  <si>
    <t>Tỷ lệ cây xanh bao phủ toàn đô thị</t>
  </si>
  <si>
    <t>NỘI DUNG CAM KẾT</t>
  </si>
  <si>
    <t>KẾT QUẢ THỰC HIỆN</t>
  </si>
  <si>
    <t>Hoàn thành</t>
  </si>
  <si>
    <t>Hoàn thành chỉ tiêu thu ngân sách trên địa bàn do Tỉnh giao.</t>
  </si>
  <si>
    <t>Cải thiện điểm số DDCI của đơn vị cao hơn năm trước đó.</t>
  </si>
  <si>
    <t>Stt</t>
  </si>
  <si>
    <t>Nội dung</t>
  </si>
  <si>
    <t>Khó khăn, Vướng mắc</t>
  </si>
  <si>
    <t>Kiến nghị</t>
  </si>
  <si>
    <t>I</t>
  </si>
  <si>
    <t>Kết quả</t>
  </si>
  <si>
    <t>-</t>
  </si>
  <si>
    <t>Phụ lục 01</t>
  </si>
  <si>
    <t>A</t>
  </si>
  <si>
    <t>B</t>
  </si>
  <si>
    <t>C</t>
  </si>
  <si>
    <t>STT</t>
  </si>
  <si>
    <t>KHÓ KHĂN, KIẾN NGHỊ (NẾU CÓ)</t>
  </si>
  <si>
    <t>Kết quả chung</t>
  </si>
  <si>
    <t>Kết quả cụ thể (nếu có)</t>
  </si>
  <si>
    <t>(1)</t>
  </si>
  <si>
    <t>(2)</t>
  </si>
  <si>
    <t>(3)</t>
  </si>
  <si>
    <t>(4)</t>
  </si>
  <si>
    <t>(5)</t>
  </si>
  <si>
    <r>
      <t xml:space="preserve">Tỷ lệ giải ngân vốn đầu tư công cả năm đối với vốn Huyện và vốn Tỉnh quản lý đều đạt </t>
    </r>
    <r>
      <rPr>
        <b/>
        <sz val="14"/>
        <color theme="1"/>
        <rFont val="Times New Roman"/>
        <family val="1"/>
      </rPr>
      <t>100%</t>
    </r>
    <r>
      <rPr>
        <sz val="14"/>
        <color theme="1"/>
        <rFont val="Times New Roman"/>
        <family val="1"/>
      </rPr>
      <t>.</t>
    </r>
  </si>
  <si>
    <t>Chưa hoàn thành, đang tiếp tục thực hiện</t>
  </si>
  <si>
    <r>
      <t xml:space="preserve">Hỗ trợ doanh nghiệp và thúc đẩy khởi nghiệp, có ít nhất </t>
    </r>
    <r>
      <rPr>
        <b/>
        <sz val="14"/>
        <color theme="1"/>
        <rFont val="Times New Roman"/>
        <family val="1"/>
      </rPr>
      <t>02</t>
    </r>
    <r>
      <rPr>
        <sz val="14"/>
        <color theme="1"/>
        <rFont val="Times New Roman"/>
        <family val="1"/>
      </rPr>
      <t xml:space="preserve"> dự án khởi nghiệp mới và </t>
    </r>
    <r>
      <rPr>
        <b/>
        <sz val="14"/>
        <color theme="1"/>
        <rFont val="Times New Roman"/>
        <family val="1"/>
      </rPr>
      <t>38</t>
    </r>
    <r>
      <rPr>
        <sz val="14"/>
        <color theme="1"/>
        <rFont val="Times New Roman"/>
        <family val="1"/>
      </rPr>
      <t xml:space="preserve"> doanh nghiệp thành lập mới trên địa bàn.</t>
    </r>
  </si>
  <si>
    <r>
      <t xml:space="preserve">Áp dụng chuyển đổi số ít nhất </t>
    </r>
    <r>
      <rPr>
        <b/>
        <sz val="14"/>
        <color theme="1"/>
        <rFont val="Times New Roman"/>
        <family val="1"/>
      </rPr>
      <t>02</t>
    </r>
    <r>
      <rPr>
        <sz val="14"/>
        <color theme="1"/>
        <rFont val="Times New Roman"/>
        <family val="1"/>
      </rPr>
      <t xml:space="preserve"> lĩnh vực </t>
    </r>
    <r>
      <rPr>
        <i/>
        <sz val="14"/>
        <color theme="1"/>
        <rFont val="Times New Roman"/>
        <family val="1"/>
      </rPr>
      <t>(vận hành phần mềm quản lý, cơ sở dữ liệu, hệ thống thông tin…)</t>
    </r>
    <r>
      <rPr>
        <sz val="14"/>
        <color theme="1"/>
        <rFont val="Times New Roman"/>
        <family val="1"/>
      </rPr>
      <t>.</t>
    </r>
  </si>
  <si>
    <r>
      <t xml:space="preserve">Ghi chú: </t>
    </r>
    <r>
      <rPr>
        <sz val="13"/>
        <color theme="1"/>
        <rFont val="Times New Roman"/>
        <family val="1"/>
      </rPr>
      <t>Cột kết quả chung (3): Tính luỹ kế đến kỳ báo cáo:</t>
    </r>
  </si>
  <si>
    <r>
      <t xml:space="preserve">(1) Nếu đang thực hiện chưa hoàn thành so với nội dung cam kết thì ghi </t>
    </r>
    <r>
      <rPr>
        <b/>
        <sz val="13"/>
        <color theme="1"/>
        <rFont val="Times New Roman"/>
        <family val="1"/>
      </rPr>
      <t>"Chưa hoàn thành, đang tiếp tục thực hiện".</t>
    </r>
    <r>
      <rPr>
        <sz val="13"/>
        <color theme="1"/>
        <rFont val="Times New Roman"/>
        <family val="1"/>
      </rPr>
      <t xml:space="preserve">
(2) Nếu hoàn thành so với nội dung cam kết thì ghi</t>
    </r>
    <r>
      <rPr>
        <b/>
        <sz val="13"/>
        <color theme="1"/>
        <rFont val="Times New Roman"/>
        <family val="1"/>
      </rPr>
      <t xml:space="preserve"> "Hoàn thành".
</t>
    </r>
    <r>
      <rPr>
        <sz val="13"/>
        <color theme="1"/>
        <rFont val="Times New Roman"/>
        <family val="1"/>
      </rPr>
      <t xml:space="preserve">(3) Nếu không hoàn thành so với nội dung cam kết thì ghi </t>
    </r>
    <r>
      <rPr>
        <b/>
        <sz val="13"/>
        <color theme="1"/>
        <rFont val="Times New Roman"/>
        <family val="1"/>
      </rPr>
      <t>"Không hoàn thành".</t>
    </r>
  </si>
  <si>
    <t>Hoàn thành đưa vào vận hành Trung tâm điều hành thông minh - IOC.</t>
  </si>
  <si>
    <t>Hoàn thành công tác lập và trình phê duyệt điều chỉnh quy hoạch chung Thành phố đến năm 2030, tầm nhìn đến 2050; hoàn thành công tác lập và phê duyệt 05 đồ án quy hoạch phân khu;</t>
  </si>
  <si>
    <t>Thực hiện hoàn thành xây dựng xã nông thôn mới Tân Hội theo tiêu chí nâng cao.</t>
  </si>
  <si>
    <t xml:space="preserve">Đơn vị 
thực hiện </t>
  </si>
  <si>
    <t>VP.HĐND&amp;UBND</t>
  </si>
  <si>
    <t>Phòng Quản lý đô thị</t>
  </si>
  <si>
    <t>Phòng Kinh tế</t>
  </si>
  <si>
    <t xml:space="preserve"> - Xây dựng hoàn thành hệ thống thoát nước đường Hùng Vương (cống Mười Xình – Mương Lớn)</t>
  </si>
  <si>
    <t>Công trình trọng điểm năm 2022</t>
  </si>
  <si>
    <t>Nhiệm vụ trọng tâm năm 2022</t>
  </si>
  <si>
    <t>Hoàn thành công tác bồi thường GPMB dự án Kè An Lạc và dự án kè kênh Hồng ngự - Vĩnh Hưng;</t>
  </si>
  <si>
    <t>Hoàn thành bồi thường GPMB dự án đường Nguyễn Tất Thành – An Lộc và dự án đường Võ Nguyên Giáp – An Lộc</t>
  </si>
  <si>
    <t>Hoàn thành công tác bồi thường GPMB dự án TĐC phường An Lạc và dự án TĐC phường An Lộc;</t>
  </si>
  <si>
    <t>Ban QLDA&amp;PTQĐ</t>
  </si>
  <si>
    <t>Ước thực hiện 6 tháng năm 2022</t>
  </si>
  <si>
    <t>PHỤ LỤC 03</t>
  </si>
  <si>
    <r>
      <t xml:space="preserve">Phụ lục 02
KẾT QUẢ THỰC HIỆN NỘI DUNG CAM KẾT VỚI UBND TỈNH NĂM 2022 CỦA </t>
    </r>
    <r>
      <rPr>
        <b/>
        <sz val="13"/>
        <color rgb="FF0000FF"/>
        <rFont val="Times New Roman"/>
        <family val="1"/>
      </rPr>
      <t>UBND THÀNH PHỐ HỒNG NGỰ
ƯỚC THỰC HIỆN 6 THÁNG ĐẦU NĂM 2022</t>
    </r>
  </si>
  <si>
    <t>13/19</t>
  </si>
  <si>
    <t>12/19</t>
  </si>
  <si>
    <t xml:space="preserve">19/19 </t>
  </si>
  <si>
    <t>đang triển triển khai thực hiện</t>
  </si>
  <si>
    <t>Ước tỷ lệ
 đạt được (%)</t>
  </si>
  <si>
    <t>áp dụng Bộ tiêu chí NTM nâng cao giai đoạn 2021-2025 nên có nhiều thay đổi so với giai đoạn 2018-2020; yêu cầu phức tạp, khó hoàn thành</t>
  </si>
  <si>
    <t>Ủy ban nhân dân tỉnh sớm ban hành Quyết định thực hiện Bộ tiêu chí NTM nâng cao giai đoạn 2021-2025 trên địa bàn tỉnh Đồng Tháp để địa phương có cơ sở đánh giá kết quả thực hiện cho phù hợp</t>
  </si>
  <si>
    <r>
      <t xml:space="preserve">Có thêm ít nhất </t>
    </r>
    <r>
      <rPr>
        <b/>
        <sz val="14"/>
        <color rgb="FFFF0000"/>
        <rFont val="Times New Roman"/>
        <family val="1"/>
      </rPr>
      <t xml:space="preserve">06 </t>
    </r>
    <r>
      <rPr>
        <sz val="14"/>
        <color rgb="FFFF0000"/>
        <rFont val="Times New Roman"/>
        <family val="1"/>
      </rPr>
      <t>sản phẩm OCOP được công nhận đạt 3 sao trở lên.</t>
    </r>
  </si>
  <si>
    <r>
      <t xml:space="preserve">Tăng cường hoạt động xúc tiến, kêu gọi đầu tư, có ít nhất </t>
    </r>
    <r>
      <rPr>
        <b/>
        <sz val="14"/>
        <color rgb="FFFF0000"/>
        <rFont val="Times New Roman"/>
        <family val="1"/>
      </rPr>
      <t>02</t>
    </r>
    <r>
      <rPr>
        <sz val="14"/>
        <color rgb="FFFF0000"/>
        <rFont val="Times New Roman"/>
        <family val="1"/>
      </rPr>
      <t xml:space="preserve"> dự án đầu tư đăng ký mới trên địa bàn.</t>
    </r>
  </si>
  <si>
    <r>
      <t>Có ít nhất</t>
    </r>
    <r>
      <rPr>
        <b/>
        <sz val="14"/>
        <color rgb="FFFF0000"/>
        <rFont val="Times New Roman"/>
        <family val="1"/>
      </rPr>
      <t xml:space="preserve"> 01</t>
    </r>
    <r>
      <rPr>
        <sz val="14"/>
        <color rgb="FFFF0000"/>
        <rFont val="Times New Roman"/>
        <family val="1"/>
      </rPr>
      <t xml:space="preserve"> mô hình mới, cách làm hiệu quả được triển khai.</t>
    </r>
  </si>
  <si>
    <r>
      <t xml:space="preserve">Hoàn thành đúng hạn </t>
    </r>
    <r>
      <rPr>
        <b/>
        <sz val="14"/>
        <color rgb="FFFF0000"/>
        <rFont val="Times New Roman"/>
        <family val="1"/>
      </rPr>
      <t>100%</t>
    </r>
    <r>
      <rPr>
        <sz val="14"/>
        <color rgb="FFFF0000"/>
        <rFont val="Times New Roman"/>
        <family val="1"/>
      </rPr>
      <t xml:space="preserve"> các nhiệm vụ do Ủy ban nhân dân Tỉnh, Chủ tịch Ủy ban nhân dân Tỉnh giao trên phần mềm giao việc.</t>
    </r>
  </si>
  <si>
    <t>Đang thi công lắp đặt cống, tiến độ đạt 50%</t>
  </si>
  <si>
    <t>- Dự án Kè An Lạc: Đơn vị tư vấn thiết kế “Liên danh Viện Kỹ thuật Biển - Trung tâm Ứng phó Thiên tai và Biến đổi khí hậu” đang cắm mốc ranh GPMB và đang triển khai đo đạc kiểm đếm tài sản, cây trồng và vật kiến trúc, đoạn vàm sông Sở Thượng được 113 căn nhà. 
- Dự án Kè An Lạc và dự án kè kênh Hồng ngự - Vĩnh Hưng: Ngày 19/4/2022 Trung tâm quy hoạch Đô thị và Nông thôn tỉnh Đồng Tháp đã bàn giao mốc ranh GPMB và đang triển khai đo đạc, kiểm đếm tài sản trên đất được 38 căn nhà.</t>
  </si>
  <si>
    <t>'- Dự án Kè 
An Lạc: 10%.
- Dự án Kè An Lạc và dự án kè kênh Hồng ngự - Vĩnh Hưng: 5%.</t>
  </si>
  <si>
    <t xml:space="preserve">'- Hiện tại chưa thể lập 
được 
thủ tục bồi thường và các thủ tục khác, vì các nguyên nhân cụ thể như sau:
+Chưa được phê duyệt kế hoạch sử dụng đất năm 2022.
+ Chủ đầu tư chưa bàn giao mốc ranh GPMB. 
</t>
  </si>
  <si>
    <t>- Dự án đường Nguyễn Tất Thành – An Lộc: Đã trình phòng TN&amp;MT tham mưu UBND Thành phố ban hành thông báo thu hồi đất và đang hoàn thiện phương án bồi thường, hỗ trợ và tái định cư.
- Dự án đường Võ Nguyên Giáp – An Lộc: Đang hoàn chỉnh hồ sơ để trình Phòng TN&amp;MT tham mưu UBND Thành phố ban hành thông báo thu hồi đất và đã kiểm kê xong phần tài sản trên đất.</t>
  </si>
  <si>
    <t>'- Dự án đường Nguyễn Tất Thành
 – An Lộc: 20%
- Dự án đường Võ Nguyên Giáp – An Lộc: 10%</t>
  </si>
  <si>
    <t>Phần lớn các hộ dân có
 đất nằm trong phạm vi giải phóng mặt bằng, có hộ khẩu thường trú ở nơi khác nên việc liên hệ xác minh và ký biên bản gặp nhiều khó khăn.</t>
  </si>
  <si>
    <t>- Dự án TĐC phường An Lạc: Đã trình Phòng Tài nguyên và Môi trường thẩm định phương án bồi thường, hỗ trợ và tái định cư. “tổng số hộ trong phương án bồi thường 12/29 hộ; tổng giá trị 16.149.382.000 đồng”.
- Dự án TĐC phường An Lộc: Đã kiểm kê xong phần tài sản và đơn vị tư vấn đang đang hoàn chỉnh chứng thư thẩm định giá.</t>
  </si>
  <si>
    <t>'- Dự án TĐC phường 
An Lạc: 40%.
- Dự án TĐC phường An Lộc: 10%.</t>
  </si>
  <si>
    <t xml:space="preserve">'- Dự án TĐC phường 
An Lộc: Hiện tại chưa thể lập được thủ tục bồi thường và các thủ tục khác, vì các nguyên nhân cụ thể như sau:
+ Chưa được phê duyệt kế hoạch sử dụng đất năm 2022.
+ Chi nhánh Văn phòng đăng ký đất đai chưa cung cấp kết quả đo đạc tờ bản đồ trích đo.
</t>
  </si>
  <si>
    <t>Có 16 DN đã thành lập mới (đạt 42,10%)</t>
  </si>
  <si>
    <t xml:space="preserve"> - Đã ra mắt vận hành thử nghiệm Trung tâm điều hành thông minh – IOC trên 13 lĩnh vực. 
 - Hiện các lĩnh vực An ninh trật tư, An toàn giao thông, phản ánh hiện trường, quản lý không gian mạng đang vận hành khá ổn định, thu hút trên 6.000 lượt người tương tác; 
 - Các lĩnh vực khác đang tiếp tục hoàn thiện nền tảng dữ liệu, phầm mềm để đưa vào vận hành và tích hợp về IOC Thành phố.
</t>
  </si>
  <si>
    <t xml:space="preserve">(Đã kiến nghị Tỉnh chia sẻ tài khoản 
để liên thông dữ liệu, phầm mềm lĩnh vực 
Giáo dục và Đào tạo; lĩnh vực Y tế;
 lĩnh vực điều hành KT-XH và Hành chính công) </t>
  </si>
  <si>
    <t xml:space="preserve"> - Đã ra mắt vận hành thử nghiệm Trung tâm điều hành thông minh – IOC trên 13 lĩnh vực. 
 - Hiện các lĩnh vực An ninh trật tư, An toàn giao thông, phản ánh hiện trường, quản lý không gian mạng đang vận hành khá ổn định, thu hút trên 6.000 lượt người tương tác; 
 - Các lĩnh vực khác đang tiếp tục hoàn thiện nền tảng dữ liệu, phầm mềm để đưa vào vận hành và tích hợp về IOC Thành phố.</t>
  </si>
  <si>
    <r>
      <t xml:space="preserve">KẾT QUẢ THỰC HIỆN NHIỆM VỤ TRỌNG TÂM, CÔNG TRÌNH TRỌNG ĐIỂM  NĂM 2022
</t>
    </r>
    <r>
      <rPr>
        <b/>
        <sz val="14"/>
        <color rgb="FF0070C0"/>
        <rFont val="Times New Roman"/>
        <family val="1"/>
      </rPr>
      <t>ƯỚC THỰC HIỆN 6 THÁNG ĐẦU NĂM 2022</t>
    </r>
  </si>
  <si>
    <t>Quy hoạch chung đã đấu thầu hồ sơ đề xuất kỹ thuật, chuẩn bị đầu tháng 6 tổ chức đấu thầu gói tài chính; Đối với QHPK, Sở Xây dựng đã có ý kiến về 02 Nhiệm vụ QH và đang lấy ý kiến cộng đồng dân cư và 03 QH đang rà soát nội dung để tiếp tục lấy ý kiến Sở Xây dựng về Nhiệm vụ quy hoạch</t>
  </si>
  <si>
    <t>Hiện tại đã có 01 doanh nghiệp được cấp giấy chứng nhận đầu tư là Công ty May mặc Miền Nam Việt Nam; ngoài ra, còn có các công ty, doanh nghiệp khác đang có văn bản xin đầu tư trên địa bàn Thành phố như: Công ty TNHH Hùng Cá, Siêu thị BigC, Tập đoàn T&amp;T, Công ty TNHH Bảy Binh…</t>
  </si>
  <si>
    <t>Đang thực hiện Vốn Tỉnh ước 28,600/62.900 tr.đồng, đạt 70,79%, vốn Thành phố ước 90.354/233.033 đạt 40,51%</t>
  </si>
  <si>
    <t>Thu ngân sách NN trên địa bàn đạt 99.051 tr.đ/234.650 tr.đ đạt 42,41%(tỉnh giao)</t>
  </si>
  <si>
    <t>Hiện có khoảng 10 sản phẩm dự kiến tham gia đánh giá, xếp hạng sản phẩm
OCOP cấp Thành phố năm 2022 gồm: các loại tinh dầu (Công ty TNHH MTV TM&amp;SX tinh dầu Hương Đồng Tháp); chả bò (Cơ sở sản xuất chả Ngân Hà); khô, mắm cá đồng (Cơ sở sản xuất nước nắm Dì Mười); Cà phê sen hòa tan Nguyễn Tâm (Cơ sở sản xuất cà phê Nguyễn Tâm); mật ong (Cơ sở sản xuất Thiên Kim); Bột hạt sen tổ yến (Công ty TNHH Đồng Bằng); Khô lươn Tân Hòa (cơ sở Lâm Văn Giai)....</t>
  </si>
  <si>
    <t>6=4/1</t>
  </si>
  <si>
    <t>Quý I/2021</t>
  </si>
  <si>
    <t>Sản phẩm</t>
  </si>
  <si>
    <t>tỷ đồng</t>
  </si>
  <si>
    <t xml:space="preserve">Ghi chú
 </t>
  </si>
  <si>
    <t>Quý I/2023</t>
  </si>
  <si>
    <t>Kế hoạch năm 2024</t>
  </si>
  <si>
    <t>Tăng thu nhập bình quân đầu người so 2023</t>
  </si>
  <si>
    <t>Duy trì, nâng cao chất lượng đạt chuẩn NTM nâng cao xã Tân Hội</t>
  </si>
  <si>
    <t>Duy trì, nâng cao chất lượng đạt chuẩn NTM nâng cao xã Bình Thạnh</t>
  </si>
  <si>
    <t>Thành lập mới HTX</t>
  </si>
  <si>
    <t>HTX</t>
  </si>
  <si>
    <t>Sản phẩm OCOP tham gia sàn TM điện tử</t>
  </si>
  <si>
    <t>Giảm tỷ lệ hộ nghèo</t>
  </si>
  <si>
    <t>&gt;88</t>
  </si>
  <si>
    <t>&gt;99</t>
  </si>
  <si>
    <t>19/19</t>
  </si>
  <si>
    <t>15/19</t>
  </si>
  <si>
    <t>TH Quý I/2024</t>
  </si>
  <si>
    <t>Mục tiêu cả năm 2024</t>
  </si>
  <si>
    <t>So với KH 2024
(%)</t>
  </si>
  <si>
    <t xml:space="preserve">KẾT QUẢ THỰC HIỆN CÁC CHỈ TIÊU CHỦ YẾU THEO NGHỊ QUYẾT PHÁT TRIỂN KT-XH NĂM 2024 </t>
  </si>
  <si>
    <t>Duy trì, nâng cao chất lượng đạt chuẩn nông thôn mới nâng cao 02 xã Tân Hội và Bình Thạnh.</t>
  </si>
  <si>
    <t>Xây dựng các tiêu chuẩn đạt theo quy định công nhận trường đạt chuẩn quốc gia theo lộ trình.</t>
  </si>
  <si>
    <t>CHỈ TIÊU VỀ KINH TẾ:</t>
  </si>
  <si>
    <t xml:space="preserve"> CHỈ TIÊU VỀ MÔI TRƯỜNG</t>
  </si>
  <si>
    <t>THỰC HIỆN QUÍ I/2024</t>
  </si>
  <si>
    <t>Thực hiện 06 tháng đầu năm 2023</t>
  </si>
  <si>
    <t>Ước thực hiện 06 tháng đầu năm 2024</t>
  </si>
  <si>
    <t>Thực hiện năm 2023</t>
  </si>
  <si>
    <t>97,82</t>
  </si>
  <si>
    <t>79,17</t>
  </si>
  <si>
    <t>47,17</t>
  </si>
  <si>
    <t>96,16</t>
  </si>
  <si>
    <t>37/37</t>
  </si>
  <si>
    <t>Thực hiện 09 tháng đầu năm 2023</t>
  </si>
  <si>
    <t>Ước thực hiện 09 tháng đầu năm 2024</t>
  </si>
  <si>
    <t>Dự kiến 03 tháng cuối năm 2024</t>
  </si>
  <si>
    <t>Dự kiến thực hiện 2025</t>
  </si>
  <si>
    <t>5=4/3</t>
  </si>
  <si>
    <t>8=7+4</t>
  </si>
  <si>
    <t>51/51</t>
  </si>
  <si>
    <t>88</t>
  </si>
  <si>
    <t>&gt;96</t>
  </si>
  <si>
    <t>(Kèm Báo cáo số            /BC-UBND ngày     tháng      năm 2024 của Ủy ban nhân dân Thành phố)</t>
  </si>
  <si>
    <t>0.69</t>
  </si>
  <si>
    <t>79.17</t>
  </si>
  <si>
    <t>80.01</t>
  </si>
  <si>
    <t>80.21</t>
  </si>
  <si>
    <t>81.45</t>
  </si>
  <si>
    <t>47.17</t>
  </si>
  <si>
    <t>47.87</t>
  </si>
  <si>
    <t>48.07</t>
  </si>
  <si>
    <t>49.31</t>
  </si>
  <si>
    <r>
      <t xml:space="preserve">So với cùng kỳ 2023
</t>
    </r>
    <r>
      <rPr>
        <sz val="13"/>
        <rFont val="Times New Roman"/>
        <family val="1"/>
      </rPr>
      <t>(%)</t>
    </r>
  </si>
  <si>
    <r>
      <t>CHỈ TIÊU VỀ VĂN HOÁ – XÃ HỘ</t>
    </r>
    <r>
      <rPr>
        <sz val="13"/>
        <rFont val="Times New Roman"/>
        <family val="1"/>
      </rPr>
      <t>I</t>
    </r>
  </si>
  <si>
    <r>
      <t>m</t>
    </r>
    <r>
      <rPr>
        <vertAlign val="superscript"/>
        <sz val="13"/>
        <rFont val="Times New Roman"/>
        <family val="1"/>
      </rPr>
      <t>2</t>
    </r>
    <r>
      <rPr>
        <sz val="13"/>
        <rFont val="Times New Roman"/>
        <family val="1"/>
      </rPr>
      <t>/người</t>
    </r>
  </si>
  <si>
    <r>
      <t>*</t>
    </r>
    <r>
      <rPr>
        <i/>
        <sz val="13"/>
        <rFont val="Times New Roman"/>
        <family val="1"/>
      </rPr>
      <t>Trong đó, diện tích cây xanh nội thị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</si>
</sst>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
    <numFmt numFmtId="166" formatCode="#,##0.0"/>
    <numFmt numFmtId="167" formatCode="#,##0.000"/>
  </numFmts>
  <fonts count="27" x14ac:knownFonts="1">
    <font>
      <sz val="11"/>
      <color theme="1"/>
      <name val="Calibri"/>
      <family val="2"/>
      <scheme val="minor"/>
    </font>
    <font>
      <b/>
      <sz val="14"/>
      <color theme="1"/>
      <name val="Times New Roman"/>
      <family val="1"/>
    </font>
    <font>
      <sz val="10"/>
      <name val="Arial"/>
      <family val="2"/>
    </font>
    <font>
      <sz val="11"/>
      <color indexed="8"/>
      <name val="Calibri"/>
      <family val="2"/>
    </font>
    <font>
      <b/>
      <sz val="13"/>
      <color theme="1"/>
      <name val="Times New Roman"/>
      <family val="1"/>
    </font>
    <font>
      <sz val="13"/>
      <color theme="1"/>
      <name val="Times New Roman"/>
      <family val="1"/>
    </font>
    <font>
      <i/>
      <sz val="13"/>
      <color theme="1"/>
      <name val="Times New Roman"/>
      <family val="1"/>
    </font>
    <font>
      <sz val="13"/>
      <name val="Times New Roman"/>
      <family val="1"/>
    </font>
    <font>
      <sz val="9"/>
      <color indexed="81"/>
      <name val="Tahoma"/>
      <family val="2"/>
    </font>
    <font>
      <sz val="14"/>
      <color theme="1"/>
      <name val="Times New Roman"/>
      <family val="1"/>
    </font>
    <font>
      <sz val="13"/>
      <color rgb="FFFF0000"/>
      <name val="Times New Roman"/>
      <family val="1"/>
    </font>
    <font>
      <b/>
      <sz val="13"/>
      <color rgb="FF0000FF"/>
      <name val="Times New Roman"/>
      <family val="1"/>
    </font>
    <font>
      <b/>
      <sz val="12"/>
      <color theme="1"/>
      <name val="Times New Roman"/>
      <family val="1"/>
    </font>
    <font>
      <i/>
      <sz val="14"/>
      <color theme="1"/>
      <name val="Times New Roman"/>
      <family val="1"/>
    </font>
    <font>
      <b/>
      <i/>
      <sz val="13"/>
      <color theme="1"/>
      <name val="Times New Roman"/>
      <family val="1"/>
    </font>
    <font>
      <sz val="14"/>
      <name val="Times New Roman"/>
      <family val="1"/>
    </font>
    <font>
      <sz val="14"/>
      <color rgb="FFFF0000"/>
      <name val="Times New Roman"/>
      <family val="1"/>
    </font>
    <font>
      <b/>
      <sz val="14"/>
      <color rgb="FFFF0000"/>
      <name val="Times New Roman"/>
      <family val="1"/>
    </font>
    <font>
      <b/>
      <sz val="14"/>
      <color rgb="FF0070C0"/>
      <name val="Times New Roman"/>
      <family val="1"/>
    </font>
    <font>
      <b/>
      <sz val="14"/>
      <name val="Times New Roman"/>
      <family val="1"/>
    </font>
    <font>
      <sz val="11"/>
      <name val="Calibri"/>
      <family val="2"/>
      <scheme val="minor"/>
    </font>
    <font>
      <i/>
      <sz val="12"/>
      <name val="Times New Roman"/>
      <family val="1"/>
    </font>
    <font>
      <b/>
      <sz val="13"/>
      <name val="Times New Roman"/>
      <family val="1"/>
    </font>
    <font>
      <i/>
      <sz val="13"/>
      <name val="Times New Roman"/>
      <family val="1"/>
    </font>
    <font>
      <sz val="13"/>
      <name val="Calibri"/>
      <family val="2"/>
      <scheme val="minor"/>
    </font>
    <font>
      <sz val="12"/>
      <name val="Times New Roman"/>
      <family val="1"/>
    </font>
    <font>
      <vertAlign val="superscript"/>
      <sz val="13"/>
      <name val="Times New Roman"/>
      <family val="1"/>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2" fillId="0" borderId="0"/>
  </cellStyleXfs>
  <cellXfs count="150">
    <xf numFmtId="0" fontId="0" fillId="0" borderId="0" xfId="0"/>
    <xf numFmtId="0" fontId="9" fillId="0" borderId="0" xfId="0" applyFont="1"/>
    <xf numFmtId="0" fontId="1" fillId="0" borderId="0" xfId="0" applyFont="1"/>
    <xf numFmtId="0" fontId="9" fillId="0" borderId="0" xfId="0" applyFont="1" applyAlignment="1">
      <alignment horizontal="center"/>
    </xf>
    <xf numFmtId="0" fontId="9" fillId="0" borderId="0" xfId="0" applyFont="1" applyAlignment="1">
      <alignment horizontal="left" vertical="top"/>
    </xf>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0" borderId="0" xfId="0" applyFont="1" applyAlignment="1">
      <alignment vertical="center"/>
    </xf>
    <xf numFmtId="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top"/>
    </xf>
    <xf numFmtId="0" fontId="5" fillId="0" borderId="1" xfId="0" applyFont="1" applyBorder="1" applyAlignment="1">
      <alignment horizontal="center" vertical="center" wrapText="1"/>
    </xf>
    <xf numFmtId="0" fontId="5" fillId="0" borderId="0" xfId="0" applyFont="1" applyAlignment="1">
      <alignment vertical="center"/>
    </xf>
    <xf numFmtId="0" fontId="12" fillId="3" borderId="1" xfId="0" applyFont="1" applyFill="1" applyBorder="1" applyAlignment="1">
      <alignment horizontal="center" vertical="center"/>
    </xf>
    <xf numFmtId="0" fontId="6" fillId="3" borderId="1" xfId="0" quotePrefix="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justify"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vertical="center"/>
    </xf>
    <xf numFmtId="10" fontId="10" fillId="0" borderId="0" xfId="0" applyNumberFormat="1" applyFont="1" applyAlignment="1">
      <alignment vertical="center"/>
    </xf>
    <xf numFmtId="10" fontId="5" fillId="0" borderId="0" xfId="0" applyNumberFormat="1" applyFont="1" applyAlignment="1">
      <alignment vertical="center"/>
    </xf>
    <xf numFmtId="0" fontId="9" fillId="0" borderId="1" xfId="0" applyFont="1" applyBorder="1" applyAlignment="1">
      <alignment horizontal="justify"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15" fillId="0" borderId="1" xfId="0" applyFont="1" applyBorder="1" applyAlignment="1">
      <alignment horizontal="justify" vertical="center"/>
    </xf>
    <xf numFmtId="0" fontId="7" fillId="0" borderId="1" xfId="0" applyFont="1" applyBorder="1" applyAlignment="1">
      <alignment horizontal="center" vertical="center" wrapText="1"/>
    </xf>
    <xf numFmtId="0" fontId="16" fillId="0" borderId="1" xfId="0" applyFont="1" applyBorder="1" applyAlignment="1">
      <alignment horizontal="justify"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166" fontId="16" fillId="0" borderId="1" xfId="0" applyNumberFormat="1" applyFont="1" applyBorder="1" applyAlignment="1">
      <alignment horizontal="center" vertical="center"/>
    </xf>
    <xf numFmtId="9" fontId="9" fillId="0" borderId="1" xfId="0" quotePrefix="1" applyNumberFormat="1" applyFont="1" applyBorder="1" applyAlignment="1">
      <alignment horizontal="center" vertical="center" wrapText="1"/>
    </xf>
    <xf numFmtId="0" fontId="9" fillId="0" borderId="1" xfId="0" quotePrefix="1" applyFont="1" applyBorder="1" applyAlignment="1">
      <alignment vertical="center" wrapText="1"/>
    </xf>
    <xf numFmtId="0" fontId="9" fillId="0" borderId="1" xfId="0" applyFont="1" applyBorder="1" applyAlignment="1">
      <alignment vertical="center" wrapText="1"/>
    </xf>
    <xf numFmtId="0" fontId="5" fillId="4" borderId="1" xfId="0" applyFont="1" applyFill="1" applyBorder="1" applyAlignment="1">
      <alignment horizontal="center" vertical="center" wrapText="1"/>
    </xf>
    <xf numFmtId="0" fontId="1" fillId="0" borderId="0" xfId="0" applyFont="1" applyAlignment="1">
      <alignment horizontal="center" wrapText="1"/>
    </xf>
    <xf numFmtId="0" fontId="12" fillId="3" borderId="1" xfId="0" applyFont="1" applyFill="1" applyBorder="1" applyAlignment="1">
      <alignment horizontal="center" vertical="center" wrapText="1"/>
    </xf>
    <xf numFmtId="0" fontId="14" fillId="0" borderId="0" xfId="0" applyFont="1" applyAlignment="1">
      <alignment horizontal="left" vertical="center"/>
    </xf>
    <xf numFmtId="0" fontId="6" fillId="0" borderId="0" xfId="0" applyFont="1" applyAlignment="1">
      <alignment horizontal="left" vertic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9" fillId="0" borderId="0" xfId="0" applyFont="1" applyAlignment="1">
      <alignment horizontal="center" vertical="center"/>
    </xf>
    <xf numFmtId="0" fontId="20" fillId="0" borderId="0" xfId="0" applyFont="1"/>
    <xf numFmtId="0" fontId="19" fillId="0" borderId="0" xfId="0" quotePrefix="1"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quotePrefix="1"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quotePrefix="1" applyFont="1" applyBorder="1" applyAlignment="1">
      <alignment vertical="center" wrapText="1"/>
    </xf>
    <xf numFmtId="0" fontId="22" fillId="0" borderId="9" xfId="0" applyFont="1" applyBorder="1" applyAlignment="1">
      <alignment vertical="center" wrapText="1"/>
    </xf>
    <xf numFmtId="3" fontId="23" fillId="2" borderId="1"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4" fillId="0" borderId="1" xfId="0" applyFont="1" applyBorder="1"/>
    <xf numFmtId="0" fontId="7"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5" fontId="25"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3" fontId="20" fillId="0" borderId="0" xfId="0" applyNumberFormat="1" applyFont="1"/>
    <xf numFmtId="0" fontId="23" fillId="2" borderId="1" xfId="0" applyFont="1" applyFill="1" applyBorder="1" applyAlignment="1">
      <alignment horizontal="justify" vertical="center" wrapText="1"/>
    </xf>
    <xf numFmtId="0" fontId="23" fillId="0" borderId="1" xfId="0" applyFont="1" applyBorder="1" applyAlignment="1">
      <alignment horizontal="center" vertical="center" wrapText="1"/>
    </xf>
    <xf numFmtId="3" fontId="23"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3" fontId="23" fillId="0" borderId="1" xfId="0" quotePrefix="1" applyNumberFormat="1" applyFont="1" applyBorder="1" applyAlignment="1">
      <alignment horizontal="center" vertical="center" wrapText="1"/>
    </xf>
    <xf numFmtId="0" fontId="7" fillId="0" borderId="1" xfId="0" applyFont="1" applyBorder="1" applyAlignment="1">
      <alignment horizontal="center" vertical="center"/>
    </xf>
    <xf numFmtId="3" fontId="7"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2" borderId="1" xfId="0" quotePrefix="1"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quotePrefix="1"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7" fontId="7" fillId="2" borderId="1" xfId="0" quotePrefix="1"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 fontId="7" fillId="2" borderId="1" xfId="0" quotePrefix="1" applyNumberFormat="1" applyFont="1" applyFill="1" applyBorder="1" applyAlignment="1">
      <alignment horizontal="center" vertical="center" wrapText="1"/>
    </xf>
    <xf numFmtId="9" fontId="7" fillId="2" borderId="1" xfId="0" applyNumberFormat="1" applyFont="1" applyFill="1" applyBorder="1" applyAlignment="1">
      <alignment horizontal="justify" vertical="center" wrapText="1"/>
    </xf>
    <xf numFmtId="9" fontId="7" fillId="2" borderId="1" xfId="0" quotePrefix="1"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64" fontId="7" fillId="0" borderId="3" xfId="0" applyNumberFormat="1" applyFont="1" applyBorder="1" applyAlignment="1">
      <alignment horizontal="center" vertical="center" wrapText="1"/>
    </xf>
    <xf numFmtId="0" fontId="22" fillId="2" borderId="1" xfId="0" quotePrefix="1" applyFont="1" applyFill="1" applyBorder="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vertical="center" wrapText="1"/>
    </xf>
    <xf numFmtId="0" fontId="7" fillId="2" borderId="1" xfId="0" applyFont="1" applyFill="1" applyBorder="1" applyAlignment="1">
      <alignment vertical="center" wrapText="1"/>
    </xf>
    <xf numFmtId="4" fontId="7" fillId="0" borderId="1" xfId="0" quotePrefix="1" applyNumberFormat="1" applyFont="1" applyBorder="1" applyAlignment="1">
      <alignment horizontal="center" vertical="center" wrapText="1"/>
    </xf>
    <xf numFmtId="165" fontId="7" fillId="0" borderId="1" xfId="0" quotePrefix="1" applyNumberFormat="1" applyFont="1" applyBorder="1" applyAlignment="1">
      <alignment horizontal="center" vertical="center" wrapText="1"/>
    </xf>
    <xf numFmtId="0" fontId="23" fillId="2" borderId="1" xfId="0" applyFont="1" applyFill="1" applyBorder="1" applyAlignment="1">
      <alignment vertical="center" wrapText="1"/>
    </xf>
    <xf numFmtId="0" fontId="23" fillId="0" borderId="1" xfId="0" quotePrefix="1" applyFont="1" applyBorder="1" applyAlignment="1">
      <alignment horizontal="center" vertical="center" wrapText="1"/>
    </xf>
    <xf numFmtId="4" fontId="23" fillId="0" borderId="1" xfId="0" quotePrefix="1" applyNumberFormat="1" applyFont="1" applyBorder="1" applyAlignment="1">
      <alignment horizontal="center" vertical="center" wrapText="1"/>
    </xf>
    <xf numFmtId="165" fontId="23" fillId="0" borderId="1" xfId="0" quotePrefix="1" applyNumberFormat="1" applyFont="1" applyBorder="1" applyAlignment="1">
      <alignment horizontal="center" vertical="center" wrapText="1"/>
    </xf>
    <xf numFmtId="0" fontId="23"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0" fontId="7" fillId="2" borderId="1" xfId="0" quotePrefix="1" applyFont="1" applyFill="1" applyBorder="1" applyAlignment="1">
      <alignment vertical="center" wrapText="1"/>
    </xf>
    <xf numFmtId="10" fontId="7" fillId="2" borderId="1" xfId="0" applyNumberFormat="1" applyFont="1" applyFill="1" applyBorder="1" applyAlignment="1">
      <alignment horizontal="center" vertical="center" wrapText="1"/>
    </xf>
    <xf numFmtId="10" fontId="7" fillId="2" borderId="1" xfId="0" quotePrefix="1" applyNumberFormat="1" applyFont="1" applyFill="1" applyBorder="1" applyAlignment="1">
      <alignment horizontal="center" vertical="center" wrapText="1"/>
    </xf>
    <xf numFmtId="165" fontId="22" fillId="2" borderId="1" xfId="0" quotePrefix="1" applyNumberFormat="1" applyFont="1" applyFill="1" applyBorder="1" applyAlignment="1">
      <alignment vertical="center" wrapText="1"/>
    </xf>
    <xf numFmtId="165" fontId="22" fillId="2" borderId="1" xfId="0" applyNumberFormat="1" applyFont="1" applyFill="1" applyBorder="1" applyAlignment="1">
      <alignment vertical="center" wrapText="1"/>
    </xf>
    <xf numFmtId="165" fontId="22" fillId="2" borderId="1" xfId="0" applyNumberFormat="1" applyFont="1" applyFill="1" applyBorder="1" applyAlignment="1">
      <alignment vertical="center" wrapText="1"/>
    </xf>
    <xf numFmtId="0" fontId="24" fillId="2" borderId="1" xfId="0" applyFont="1" applyFill="1" applyBorder="1"/>
    <xf numFmtId="2" fontId="7" fillId="0" borderId="1" xfId="0" applyNumberFormat="1" applyFont="1" applyBorder="1" applyAlignment="1">
      <alignment horizontal="center" vertical="center"/>
    </xf>
    <xf numFmtId="165" fontId="7" fillId="2"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23" fillId="2" borderId="1" xfId="0"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165" fontId="23" fillId="0" borderId="1" xfId="0" applyNumberFormat="1" applyFont="1" applyBorder="1" applyAlignment="1">
      <alignment horizontal="center" vertical="center" wrapText="1"/>
    </xf>
    <xf numFmtId="0" fontId="20" fillId="0" borderId="0" xfId="0" applyFont="1" applyAlignment="1">
      <alignment horizontal="center" vertical="center"/>
    </xf>
    <xf numFmtId="0" fontId="20" fillId="2" borderId="0" xfId="0" applyFont="1" applyFill="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zoomScale="70" zoomScaleNormal="70" zoomScaleSheetLayoutView="100" workbookViewId="0">
      <selection activeCell="P16" sqref="P16"/>
    </sheetView>
  </sheetViews>
  <sheetFormatPr defaultColWidth="8.86328125" defaultRowHeight="14.25" x14ac:dyDescent="0.45"/>
  <cols>
    <col min="1" max="1" width="5.33203125" style="148" customWidth="1"/>
    <col min="2" max="2" width="54" style="64" customWidth="1"/>
    <col min="3" max="3" width="14.46484375" style="64" customWidth="1"/>
    <col min="4" max="4" width="12" style="64" hidden="1" customWidth="1"/>
    <col min="5" max="5" width="13.1328125" style="64" hidden="1" customWidth="1"/>
    <col min="6" max="6" width="15.1328125" style="64" hidden="1" customWidth="1"/>
    <col min="7" max="7" width="15.1328125" style="64" customWidth="1"/>
    <col min="8" max="8" width="13.1328125" style="64" customWidth="1"/>
    <col min="9" max="9" width="13.86328125" style="64" customWidth="1"/>
    <col min="10" max="10" width="14.1328125" style="149" hidden="1" customWidth="1"/>
    <col min="11" max="11" width="12.33203125" style="149" hidden="1" customWidth="1"/>
    <col min="12" max="12" width="14.1328125" style="149" hidden="1" customWidth="1"/>
    <col min="13" max="13" width="14.1328125" style="149" customWidth="1"/>
    <col min="14" max="14" width="12" style="149" customWidth="1"/>
    <col min="15" max="15" width="6.6640625" style="149" hidden="1" customWidth="1"/>
    <col min="16" max="17" width="11.53125" style="149" customWidth="1"/>
    <col min="18" max="19" width="14.46484375" style="64" customWidth="1"/>
    <col min="20" max="20" width="9" style="64" customWidth="1"/>
    <col min="21" max="16384" width="8.86328125" style="64"/>
  </cols>
  <sheetData>
    <row r="1" spans="1:22" ht="17.25" x14ac:dyDescent="0.45">
      <c r="A1" s="63" t="s">
        <v>36</v>
      </c>
      <c r="B1" s="63"/>
      <c r="C1" s="63"/>
      <c r="D1" s="63"/>
      <c r="E1" s="63"/>
      <c r="F1" s="63"/>
      <c r="G1" s="63"/>
      <c r="H1" s="63"/>
      <c r="I1" s="63"/>
      <c r="J1" s="63"/>
      <c r="K1" s="63"/>
      <c r="L1" s="63"/>
      <c r="M1" s="63"/>
      <c r="N1" s="63"/>
      <c r="O1" s="63"/>
      <c r="P1" s="63"/>
      <c r="Q1" s="63"/>
      <c r="R1" s="63"/>
      <c r="S1" s="63"/>
      <c r="T1" s="63"/>
    </row>
    <row r="2" spans="1:22" ht="17.25" x14ac:dyDescent="0.45">
      <c r="A2" s="65" t="s">
        <v>124</v>
      </c>
      <c r="B2" s="66"/>
      <c r="C2" s="66"/>
      <c r="D2" s="66"/>
      <c r="E2" s="66"/>
      <c r="F2" s="66"/>
      <c r="G2" s="66"/>
      <c r="H2" s="66"/>
      <c r="I2" s="66"/>
      <c r="J2" s="66"/>
      <c r="K2" s="66"/>
      <c r="L2" s="66"/>
      <c r="M2" s="66"/>
      <c r="N2" s="66"/>
      <c r="O2" s="66"/>
      <c r="P2" s="66"/>
      <c r="Q2" s="66"/>
      <c r="R2" s="66"/>
      <c r="S2" s="66"/>
      <c r="T2" s="66"/>
    </row>
    <row r="3" spans="1:22" ht="15.4" x14ac:dyDescent="0.45">
      <c r="A3" s="67" t="s">
        <v>147</v>
      </c>
      <c r="B3" s="67"/>
      <c r="C3" s="67"/>
      <c r="D3" s="67"/>
      <c r="E3" s="67"/>
      <c r="F3" s="67"/>
      <c r="G3" s="67"/>
      <c r="H3" s="67"/>
      <c r="I3" s="67"/>
      <c r="J3" s="67"/>
      <c r="K3" s="67"/>
      <c r="L3" s="67"/>
      <c r="M3" s="67"/>
      <c r="N3" s="67"/>
      <c r="O3" s="67"/>
      <c r="P3" s="67"/>
      <c r="Q3" s="67"/>
      <c r="R3" s="67"/>
      <c r="S3" s="67"/>
      <c r="T3" s="67"/>
    </row>
    <row r="5" spans="1:22" ht="33.75" customHeight="1" x14ac:dyDescent="0.45">
      <c r="A5" s="68" t="s">
        <v>1</v>
      </c>
      <c r="B5" s="68" t="s">
        <v>2</v>
      </c>
      <c r="C5" s="68" t="s">
        <v>3</v>
      </c>
      <c r="D5" s="69" t="s">
        <v>104</v>
      </c>
      <c r="E5" s="69" t="s">
        <v>108</v>
      </c>
      <c r="F5" s="69" t="s">
        <v>130</v>
      </c>
      <c r="G5" s="69" t="s">
        <v>138</v>
      </c>
      <c r="H5" s="69" t="s">
        <v>132</v>
      </c>
      <c r="I5" s="69" t="s">
        <v>109</v>
      </c>
      <c r="J5" s="69" t="s">
        <v>121</v>
      </c>
      <c r="K5" s="69" t="s">
        <v>129</v>
      </c>
      <c r="L5" s="70" t="s">
        <v>131</v>
      </c>
      <c r="M5" s="69" t="s">
        <v>139</v>
      </c>
      <c r="N5" s="69" t="s">
        <v>123</v>
      </c>
      <c r="O5" s="71" t="s">
        <v>157</v>
      </c>
      <c r="P5" s="72"/>
      <c r="Q5" s="73" t="s">
        <v>140</v>
      </c>
      <c r="R5" s="73" t="s">
        <v>122</v>
      </c>
      <c r="S5" s="73" t="s">
        <v>141</v>
      </c>
      <c r="T5" s="69" t="s">
        <v>107</v>
      </c>
    </row>
    <row r="6" spans="1:22" ht="48.75" customHeight="1" x14ac:dyDescent="0.45">
      <c r="A6" s="68"/>
      <c r="B6" s="68"/>
      <c r="C6" s="68"/>
      <c r="D6" s="74"/>
      <c r="E6" s="74"/>
      <c r="F6" s="74"/>
      <c r="G6" s="74"/>
      <c r="H6" s="74"/>
      <c r="I6" s="74"/>
      <c r="J6" s="74"/>
      <c r="K6" s="74"/>
      <c r="L6" s="75"/>
      <c r="M6" s="74"/>
      <c r="N6" s="74"/>
      <c r="O6" s="76"/>
      <c r="P6" s="77"/>
      <c r="Q6" s="78"/>
      <c r="R6" s="78"/>
      <c r="S6" s="78"/>
      <c r="T6" s="74"/>
    </row>
    <row r="7" spans="1:22" ht="16.5" x14ac:dyDescent="0.45">
      <c r="A7" s="32" t="s">
        <v>37</v>
      </c>
      <c r="B7" s="32" t="s">
        <v>38</v>
      </c>
      <c r="C7" s="32" t="s">
        <v>39</v>
      </c>
      <c r="D7" s="79">
        <v>1</v>
      </c>
      <c r="E7" s="79">
        <v>2</v>
      </c>
      <c r="F7" s="79"/>
      <c r="G7" s="79">
        <v>1</v>
      </c>
      <c r="H7" s="79">
        <v>2</v>
      </c>
      <c r="I7" s="79">
        <v>3</v>
      </c>
      <c r="J7" s="79">
        <v>4</v>
      </c>
      <c r="K7" s="79">
        <v>5</v>
      </c>
      <c r="L7" s="79"/>
      <c r="M7" s="79">
        <v>4</v>
      </c>
      <c r="N7" s="80" t="s">
        <v>142</v>
      </c>
      <c r="O7" s="79" t="s">
        <v>103</v>
      </c>
      <c r="P7" s="80" t="s">
        <v>103</v>
      </c>
      <c r="Q7" s="79">
        <v>7</v>
      </c>
      <c r="R7" s="80" t="s">
        <v>143</v>
      </c>
      <c r="S7" s="79">
        <v>9</v>
      </c>
      <c r="T7" s="79">
        <v>10</v>
      </c>
    </row>
    <row r="8" spans="1:22" ht="23.45" customHeight="1" x14ac:dyDescent="0.5">
      <c r="A8" s="81" t="s">
        <v>4</v>
      </c>
      <c r="B8" s="82" t="s">
        <v>127</v>
      </c>
      <c r="C8" s="83"/>
      <c r="D8" s="84">
        <v>21740</v>
      </c>
      <c r="E8" s="84">
        <v>29572</v>
      </c>
      <c r="F8" s="85"/>
      <c r="G8" s="85"/>
      <c r="H8" s="85"/>
      <c r="I8" s="83"/>
      <c r="J8" s="84">
        <v>81429</v>
      </c>
      <c r="K8" s="85"/>
      <c r="L8" s="85"/>
      <c r="M8" s="85"/>
      <c r="N8" s="83"/>
      <c r="O8" s="86">
        <f>(J8-D8)/D8*100</f>
        <v>274.55841766329343</v>
      </c>
      <c r="P8" s="86"/>
      <c r="Q8" s="86"/>
      <c r="R8" s="87"/>
      <c r="S8" s="87"/>
      <c r="T8" s="88"/>
    </row>
    <row r="9" spans="1:22" ht="16.5" x14ac:dyDescent="0.45">
      <c r="A9" s="89">
        <v>1</v>
      </c>
      <c r="B9" s="90" t="s">
        <v>5</v>
      </c>
      <c r="C9" s="91" t="s">
        <v>106</v>
      </c>
      <c r="D9" s="92">
        <v>314539</v>
      </c>
      <c r="E9" s="93">
        <v>329</v>
      </c>
      <c r="F9" s="93">
        <v>568</v>
      </c>
      <c r="G9" s="93">
        <v>751.28</v>
      </c>
      <c r="H9" s="93">
        <v>903</v>
      </c>
      <c r="I9" s="93">
        <v>675.18499999999995</v>
      </c>
      <c r="J9" s="94">
        <v>231.96424999999999</v>
      </c>
      <c r="K9" s="93">
        <v>644</v>
      </c>
      <c r="L9" s="93">
        <v>779</v>
      </c>
      <c r="M9" s="93">
        <v>1055</v>
      </c>
      <c r="N9" s="95">
        <f>M9/I9*100</f>
        <v>156.25347127083688</v>
      </c>
      <c r="O9" s="96"/>
      <c r="P9" s="96">
        <f>M9/G9*100</f>
        <v>140.42700457885209</v>
      </c>
      <c r="Q9" s="97">
        <v>413</v>
      </c>
      <c r="R9" s="93">
        <f>Q9+M9</f>
        <v>1468</v>
      </c>
      <c r="S9" s="94">
        <v>775.20799999999997</v>
      </c>
      <c r="T9" s="89"/>
      <c r="U9" s="98"/>
    </row>
    <row r="10" spans="1:22" ht="16.5" x14ac:dyDescent="0.45">
      <c r="A10" s="89"/>
      <c r="B10" s="99" t="s">
        <v>6</v>
      </c>
      <c r="C10" s="91"/>
      <c r="D10" s="84">
        <v>74477</v>
      </c>
      <c r="E10" s="100">
        <v>62</v>
      </c>
      <c r="F10" s="101">
        <v>93</v>
      </c>
      <c r="G10" s="101">
        <v>141.77199999999999</v>
      </c>
      <c r="H10" s="101">
        <v>226</v>
      </c>
      <c r="I10" s="101">
        <v>384.13</v>
      </c>
      <c r="J10" s="100">
        <v>72.548000000000002</v>
      </c>
      <c r="K10" s="101">
        <v>63</v>
      </c>
      <c r="L10" s="101">
        <v>157</v>
      </c>
      <c r="M10" s="101">
        <v>309</v>
      </c>
      <c r="N10" s="102">
        <f>M10/I10*100</f>
        <v>80.441517194699713</v>
      </c>
      <c r="O10" s="96"/>
      <c r="P10" s="102">
        <f t="shared" ref="P10:P12" si="0">M10/G10*100</f>
        <v>217.9555906667043</v>
      </c>
      <c r="Q10" s="103">
        <v>75</v>
      </c>
      <c r="R10" s="101">
        <v>384.13</v>
      </c>
      <c r="S10" s="104">
        <v>343</v>
      </c>
      <c r="T10" s="105"/>
      <c r="V10" s="98"/>
    </row>
    <row r="11" spans="1:22" ht="16.5" x14ac:dyDescent="0.45">
      <c r="A11" s="89"/>
      <c r="B11" s="90" t="s">
        <v>7</v>
      </c>
      <c r="C11" s="91"/>
      <c r="D11" s="92">
        <v>152523</v>
      </c>
      <c r="E11" s="93">
        <v>229</v>
      </c>
      <c r="F11" s="93">
        <v>347</v>
      </c>
      <c r="G11" s="93">
        <v>537.59400000000005</v>
      </c>
      <c r="H11" s="93">
        <v>902</v>
      </c>
      <c r="I11" s="93">
        <v>675.18499999999995</v>
      </c>
      <c r="J11" s="94">
        <v>170.22550000000001</v>
      </c>
      <c r="K11" s="93">
        <v>372</v>
      </c>
      <c r="L11" s="106">
        <v>486</v>
      </c>
      <c r="M11" s="93">
        <v>889</v>
      </c>
      <c r="N11" s="96">
        <f>M11/I11*100</f>
        <v>131.66761702348248</v>
      </c>
      <c r="O11" s="96"/>
      <c r="P11" s="96">
        <f>M11/G11*100</f>
        <v>165.36642894079918</v>
      </c>
      <c r="Q11" s="97">
        <v>442</v>
      </c>
      <c r="R11" s="93">
        <f t="shared" ref="R11" si="1">Q11+M11</f>
        <v>1331</v>
      </c>
      <c r="S11" s="94">
        <v>775.20799999999997</v>
      </c>
      <c r="T11" s="105"/>
      <c r="V11" s="98"/>
    </row>
    <row r="12" spans="1:22" ht="16.5" x14ac:dyDescent="0.45">
      <c r="A12" s="32">
        <v>2</v>
      </c>
      <c r="B12" s="90" t="s">
        <v>8</v>
      </c>
      <c r="C12" s="107" t="s">
        <v>9</v>
      </c>
      <c r="D12" s="107"/>
      <c r="E12" s="108" t="s">
        <v>35</v>
      </c>
      <c r="F12" s="107">
        <v>100</v>
      </c>
      <c r="G12" s="107">
        <v>100</v>
      </c>
      <c r="H12" s="107">
        <v>100</v>
      </c>
      <c r="I12" s="107">
        <v>78.3</v>
      </c>
      <c r="J12" s="107">
        <v>100</v>
      </c>
      <c r="K12" s="107">
        <v>100</v>
      </c>
      <c r="L12" s="107">
        <v>100</v>
      </c>
      <c r="M12" s="107">
        <v>100</v>
      </c>
      <c r="N12" s="96">
        <f t="shared" ref="N12" si="2">M12/I12*100</f>
        <v>127.7139208173691</v>
      </c>
      <c r="O12" s="107"/>
      <c r="P12" s="96">
        <f t="shared" si="0"/>
        <v>100</v>
      </c>
      <c r="Q12" s="107">
        <v>100</v>
      </c>
      <c r="R12" s="92">
        <v>100</v>
      </c>
      <c r="S12" s="92">
        <v>100</v>
      </c>
      <c r="T12" s="87"/>
    </row>
    <row r="13" spans="1:22" ht="16.5" x14ac:dyDescent="0.45">
      <c r="A13" s="32">
        <v>3</v>
      </c>
      <c r="B13" s="90" t="s">
        <v>110</v>
      </c>
      <c r="C13" s="107" t="s">
        <v>9</v>
      </c>
      <c r="D13" s="107"/>
      <c r="E13" s="108" t="s">
        <v>35</v>
      </c>
      <c r="F13" s="108" t="s">
        <v>35</v>
      </c>
      <c r="G13" s="108"/>
      <c r="H13" s="109">
        <v>12</v>
      </c>
      <c r="I13" s="92">
        <v>12</v>
      </c>
      <c r="J13" s="108" t="s">
        <v>35</v>
      </c>
      <c r="K13" s="108" t="s">
        <v>35</v>
      </c>
      <c r="L13" s="108"/>
      <c r="M13" s="108"/>
      <c r="N13" s="108" t="s">
        <v>35</v>
      </c>
      <c r="O13" s="107"/>
      <c r="P13" s="108" t="s">
        <v>35</v>
      </c>
      <c r="Q13" s="108"/>
      <c r="R13" s="108">
        <v>12</v>
      </c>
      <c r="S13" s="108">
        <v>12</v>
      </c>
      <c r="T13" s="32"/>
    </row>
    <row r="14" spans="1:22" ht="33" x14ac:dyDescent="0.45">
      <c r="A14" s="32">
        <v>4</v>
      </c>
      <c r="B14" s="110" t="s">
        <v>125</v>
      </c>
      <c r="C14" s="107"/>
      <c r="D14" s="107"/>
      <c r="E14" s="107"/>
      <c r="F14" s="107"/>
      <c r="G14" s="107"/>
      <c r="H14" s="107"/>
      <c r="I14" s="107"/>
      <c r="J14" s="107"/>
      <c r="K14" s="107"/>
      <c r="L14" s="107"/>
      <c r="M14" s="107"/>
      <c r="N14" s="111"/>
      <c r="O14" s="107"/>
      <c r="P14" s="107"/>
      <c r="Q14" s="107"/>
      <c r="R14" s="112"/>
      <c r="S14" s="112"/>
      <c r="T14" s="87"/>
    </row>
    <row r="15" spans="1:22" ht="33" x14ac:dyDescent="0.45">
      <c r="A15" s="81" t="s">
        <v>35</v>
      </c>
      <c r="B15" s="90" t="s">
        <v>111</v>
      </c>
      <c r="C15" s="107" t="s">
        <v>10</v>
      </c>
      <c r="D15" s="108" t="s">
        <v>72</v>
      </c>
      <c r="E15" s="107" t="s">
        <v>119</v>
      </c>
      <c r="F15" s="107" t="s">
        <v>119</v>
      </c>
      <c r="G15" s="108" t="s">
        <v>119</v>
      </c>
      <c r="H15" s="107" t="s">
        <v>119</v>
      </c>
      <c r="I15" s="107" t="s">
        <v>74</v>
      </c>
      <c r="J15" s="107" t="s">
        <v>119</v>
      </c>
      <c r="K15" s="107" t="s">
        <v>119</v>
      </c>
      <c r="L15" s="107" t="s">
        <v>119</v>
      </c>
      <c r="M15" s="107" t="s">
        <v>74</v>
      </c>
      <c r="N15" s="113">
        <f>19/19*100</f>
        <v>100</v>
      </c>
      <c r="O15" s="107"/>
      <c r="P15" s="107">
        <v>100</v>
      </c>
      <c r="Q15" s="107" t="s">
        <v>74</v>
      </c>
      <c r="R15" s="107" t="s">
        <v>119</v>
      </c>
      <c r="S15" s="107" t="s">
        <v>119</v>
      </c>
      <c r="T15" s="114"/>
    </row>
    <row r="16" spans="1:22" ht="33" x14ac:dyDescent="0.45">
      <c r="A16" s="81" t="s">
        <v>35</v>
      </c>
      <c r="B16" s="90" t="s">
        <v>112</v>
      </c>
      <c r="C16" s="107" t="s">
        <v>10</v>
      </c>
      <c r="D16" s="108" t="s">
        <v>73</v>
      </c>
      <c r="E16" s="107" t="s">
        <v>120</v>
      </c>
      <c r="F16" s="107" t="s">
        <v>120</v>
      </c>
      <c r="G16" s="108" t="s">
        <v>120</v>
      </c>
      <c r="H16" s="107" t="s">
        <v>119</v>
      </c>
      <c r="I16" s="107" t="s">
        <v>74</v>
      </c>
      <c r="J16" s="115" t="s">
        <v>119</v>
      </c>
      <c r="K16" s="115" t="s">
        <v>119</v>
      </c>
      <c r="L16" s="115" t="s">
        <v>119</v>
      </c>
      <c r="M16" s="107" t="s">
        <v>74</v>
      </c>
      <c r="N16" s="113">
        <f>19/19*100</f>
        <v>100</v>
      </c>
      <c r="O16" s="107"/>
      <c r="P16" s="116">
        <f>19/15*100</f>
        <v>126.66666666666666</v>
      </c>
      <c r="Q16" s="107" t="s">
        <v>74</v>
      </c>
      <c r="R16" s="107" t="s">
        <v>119</v>
      </c>
      <c r="S16" s="107" t="s">
        <v>119</v>
      </c>
      <c r="T16" s="117"/>
    </row>
    <row r="17" spans="1:20" ht="16.5" x14ac:dyDescent="0.45">
      <c r="A17" s="81" t="s">
        <v>35</v>
      </c>
      <c r="B17" s="90" t="s">
        <v>113</v>
      </c>
      <c r="C17" s="107" t="s">
        <v>114</v>
      </c>
      <c r="D17" s="108"/>
      <c r="E17" s="108" t="s">
        <v>35</v>
      </c>
      <c r="F17" s="108"/>
      <c r="G17" s="108">
        <v>0</v>
      </c>
      <c r="H17" s="108">
        <v>1</v>
      </c>
      <c r="I17" s="107">
        <v>1</v>
      </c>
      <c r="J17" s="115" t="s">
        <v>35</v>
      </c>
      <c r="K17" s="115" t="s">
        <v>35</v>
      </c>
      <c r="L17" s="118">
        <v>0</v>
      </c>
      <c r="M17" s="118">
        <v>1</v>
      </c>
      <c r="N17" s="113">
        <v>100</v>
      </c>
      <c r="O17" s="107"/>
      <c r="P17" s="113">
        <v>100</v>
      </c>
      <c r="Q17" s="118">
        <v>1</v>
      </c>
      <c r="R17" s="108">
        <v>2</v>
      </c>
      <c r="S17" s="108">
        <v>1</v>
      </c>
      <c r="T17" s="117"/>
    </row>
    <row r="18" spans="1:20" ht="16.5" x14ac:dyDescent="0.45">
      <c r="A18" s="32">
        <v>5</v>
      </c>
      <c r="B18" s="119" t="s">
        <v>115</v>
      </c>
      <c r="C18" s="107" t="s">
        <v>105</v>
      </c>
      <c r="D18" s="108"/>
      <c r="E18" s="108" t="s">
        <v>35</v>
      </c>
      <c r="F18" s="108"/>
      <c r="G18" s="108" t="s">
        <v>137</v>
      </c>
      <c r="H18" s="120" t="s">
        <v>137</v>
      </c>
      <c r="I18" s="121">
        <v>1</v>
      </c>
      <c r="J18" s="115" t="s">
        <v>35</v>
      </c>
      <c r="K18" s="115"/>
      <c r="L18" s="115"/>
      <c r="M18" s="115" t="s">
        <v>144</v>
      </c>
      <c r="N18" s="113">
        <v>100</v>
      </c>
      <c r="O18" s="107"/>
      <c r="P18" s="113">
        <v>100</v>
      </c>
      <c r="Q18" s="113">
        <v>100</v>
      </c>
      <c r="R18" s="113">
        <v>100</v>
      </c>
      <c r="S18" s="113">
        <v>100</v>
      </c>
      <c r="T18" s="122"/>
    </row>
    <row r="19" spans="1:20" ht="20.45" customHeight="1" x14ac:dyDescent="0.45">
      <c r="A19" s="81" t="s">
        <v>0</v>
      </c>
      <c r="B19" s="123" t="s">
        <v>158</v>
      </c>
      <c r="C19" s="124"/>
      <c r="D19" s="124"/>
      <c r="E19" s="124"/>
      <c r="F19" s="124"/>
      <c r="G19" s="124"/>
      <c r="H19" s="124"/>
      <c r="I19" s="124"/>
      <c r="J19" s="124"/>
      <c r="K19" s="124"/>
      <c r="L19" s="124"/>
      <c r="M19" s="124"/>
      <c r="N19" s="124"/>
      <c r="O19" s="124"/>
      <c r="P19" s="124"/>
      <c r="Q19" s="125"/>
      <c r="R19" s="112"/>
      <c r="S19" s="112"/>
      <c r="T19" s="87"/>
    </row>
    <row r="20" spans="1:20" ht="16.5" x14ac:dyDescent="0.45">
      <c r="A20" s="32">
        <v>6</v>
      </c>
      <c r="B20" s="90" t="s">
        <v>116</v>
      </c>
      <c r="C20" s="107" t="s">
        <v>9</v>
      </c>
      <c r="D20" s="32"/>
      <c r="E20" s="108" t="s">
        <v>35</v>
      </c>
      <c r="F20" s="108"/>
      <c r="G20" s="108"/>
      <c r="H20" s="108" t="s">
        <v>148</v>
      </c>
      <c r="I20" s="32">
        <v>0.6</v>
      </c>
      <c r="J20" s="108" t="s">
        <v>35</v>
      </c>
      <c r="K20" s="108"/>
      <c r="L20" s="108"/>
      <c r="M20" s="108"/>
      <c r="N20" s="108" t="s">
        <v>35</v>
      </c>
      <c r="O20" s="108" t="s">
        <v>35</v>
      </c>
      <c r="P20" s="108" t="s">
        <v>35</v>
      </c>
      <c r="Q20" s="108"/>
      <c r="R20" s="108">
        <f>I20</f>
        <v>0.6</v>
      </c>
      <c r="S20" s="108">
        <v>0.3</v>
      </c>
      <c r="T20" s="89"/>
    </row>
    <row r="21" spans="1:20" ht="16.5" x14ac:dyDescent="0.45">
      <c r="A21" s="32">
        <v>7</v>
      </c>
      <c r="B21" s="126" t="s">
        <v>11</v>
      </c>
      <c r="C21" s="107" t="s">
        <v>9</v>
      </c>
      <c r="D21" s="32"/>
      <c r="E21" s="109" t="s">
        <v>35</v>
      </c>
      <c r="F21" s="109" t="s">
        <v>134</v>
      </c>
      <c r="G21" s="109" t="s">
        <v>149</v>
      </c>
      <c r="H21" s="109" t="s">
        <v>150</v>
      </c>
      <c r="I21" s="32">
        <v>83.33</v>
      </c>
      <c r="J21" s="109" t="s">
        <v>35</v>
      </c>
      <c r="K21" s="109"/>
      <c r="L21" s="109" t="s">
        <v>151</v>
      </c>
      <c r="M21" s="109" t="s">
        <v>152</v>
      </c>
      <c r="N21" s="127">
        <f>M21/I21*100</f>
        <v>97.743909756390252</v>
      </c>
      <c r="O21" s="32"/>
      <c r="P21" s="128">
        <f>M21*100/G21</f>
        <v>102.87987874194771</v>
      </c>
      <c r="Q21" s="109">
        <f>M21+1.88</f>
        <v>83.33</v>
      </c>
      <c r="R21" s="87">
        <v>83.33</v>
      </c>
      <c r="S21" s="87">
        <v>85.53</v>
      </c>
      <c r="T21" s="105"/>
    </row>
    <row r="22" spans="1:20" ht="16.5" x14ac:dyDescent="0.45">
      <c r="A22" s="32"/>
      <c r="B22" s="129" t="s">
        <v>12</v>
      </c>
      <c r="C22" s="107" t="s">
        <v>9</v>
      </c>
      <c r="D22" s="32"/>
      <c r="E22" s="109" t="s">
        <v>35</v>
      </c>
      <c r="F22" s="109" t="s">
        <v>135</v>
      </c>
      <c r="G22" s="130" t="s">
        <v>153</v>
      </c>
      <c r="H22" s="130" t="s">
        <v>154</v>
      </c>
      <c r="I22" s="100">
        <v>50.14</v>
      </c>
      <c r="J22" s="130" t="s">
        <v>35</v>
      </c>
      <c r="K22" s="130"/>
      <c r="L22" s="130" t="s">
        <v>155</v>
      </c>
      <c r="M22" s="130" t="s">
        <v>156</v>
      </c>
      <c r="N22" s="131">
        <f>M22/I22*100</f>
        <v>98.344635021938572</v>
      </c>
      <c r="O22" s="100"/>
      <c r="P22" s="132">
        <f>M22*100/G22</f>
        <v>104.53678185287258</v>
      </c>
      <c r="Q22" s="130">
        <v>50.14</v>
      </c>
      <c r="R22" s="133">
        <v>50.14</v>
      </c>
      <c r="S22" s="133">
        <v>52.04</v>
      </c>
      <c r="T22" s="105"/>
    </row>
    <row r="23" spans="1:20" ht="16.5" x14ac:dyDescent="0.45">
      <c r="A23" s="32">
        <v>8</v>
      </c>
      <c r="B23" s="90" t="s">
        <v>13</v>
      </c>
      <c r="C23" s="107" t="s">
        <v>14</v>
      </c>
      <c r="D23" s="32"/>
      <c r="E23" s="32">
        <v>4</v>
      </c>
      <c r="F23" s="32">
        <v>35</v>
      </c>
      <c r="G23" s="32">
        <v>67</v>
      </c>
      <c r="H23" s="32">
        <v>131</v>
      </c>
      <c r="I23" s="32">
        <v>105</v>
      </c>
      <c r="J23" s="32">
        <v>6</v>
      </c>
      <c r="K23" s="32">
        <v>6</v>
      </c>
      <c r="L23" s="32">
        <v>50</v>
      </c>
      <c r="M23" s="32">
        <v>95</v>
      </c>
      <c r="N23" s="111">
        <f>M23*100/I23</f>
        <v>90.476190476190482</v>
      </c>
      <c r="O23" s="32"/>
      <c r="P23" s="134">
        <f>M23*100/67</f>
        <v>141.79104477611941</v>
      </c>
      <c r="Q23" s="32">
        <v>10</v>
      </c>
      <c r="R23" s="87">
        <v>105</v>
      </c>
      <c r="S23" s="87">
        <v>70</v>
      </c>
      <c r="T23" s="105"/>
    </row>
    <row r="24" spans="1:20" ht="32" customHeight="1" x14ac:dyDescent="0.45">
      <c r="A24" s="32">
        <v>9</v>
      </c>
      <c r="B24" s="135" t="s">
        <v>126</v>
      </c>
      <c r="C24" s="107" t="s">
        <v>15</v>
      </c>
      <c r="D24" s="107"/>
      <c r="E24" s="108" t="s">
        <v>35</v>
      </c>
      <c r="F24" s="108">
        <v>0</v>
      </c>
      <c r="G24" s="108" t="s">
        <v>35</v>
      </c>
      <c r="H24" s="109">
        <v>5</v>
      </c>
      <c r="I24" s="107">
        <v>1</v>
      </c>
      <c r="J24" s="108" t="s">
        <v>35</v>
      </c>
      <c r="K24" s="108" t="s">
        <v>35</v>
      </c>
      <c r="L24" s="118">
        <v>0</v>
      </c>
      <c r="M24" s="118">
        <v>0</v>
      </c>
      <c r="N24" s="108" t="s">
        <v>35</v>
      </c>
      <c r="O24" s="108" t="s">
        <v>35</v>
      </c>
      <c r="P24" s="108" t="s">
        <v>35</v>
      </c>
      <c r="Q24" s="108">
        <v>1</v>
      </c>
      <c r="R24" s="108">
        <v>1</v>
      </c>
      <c r="S24" s="108">
        <v>2</v>
      </c>
      <c r="T24" s="87"/>
    </row>
    <row r="25" spans="1:20" ht="24.6" customHeight="1" x14ac:dyDescent="0.45">
      <c r="A25" s="32">
        <v>10</v>
      </c>
      <c r="B25" s="90" t="s">
        <v>16</v>
      </c>
      <c r="C25" s="107" t="s">
        <v>9</v>
      </c>
      <c r="D25" s="107"/>
      <c r="E25" s="86">
        <v>79.319999999999993</v>
      </c>
      <c r="F25" s="86"/>
      <c r="G25" s="86"/>
      <c r="H25" s="86">
        <v>86.84</v>
      </c>
      <c r="I25" s="107" t="s">
        <v>117</v>
      </c>
      <c r="J25" s="107">
        <v>86.84</v>
      </c>
      <c r="K25" s="107">
        <v>86.84</v>
      </c>
      <c r="L25" s="107">
        <v>86.84</v>
      </c>
      <c r="M25" s="107">
        <v>85.52</v>
      </c>
      <c r="N25" s="111">
        <f>M25*100/88</f>
        <v>97.181818181818187</v>
      </c>
      <c r="O25" s="107"/>
      <c r="P25" s="136" t="s">
        <v>35</v>
      </c>
      <c r="Q25" s="137" t="s">
        <v>145</v>
      </c>
      <c r="R25" s="107">
        <v>88</v>
      </c>
      <c r="S25" s="107">
        <v>90</v>
      </c>
      <c r="T25" s="87"/>
    </row>
    <row r="26" spans="1:20" ht="21.6" customHeight="1" x14ac:dyDescent="0.5">
      <c r="A26" s="81" t="s">
        <v>17</v>
      </c>
      <c r="B26" s="138" t="s">
        <v>128</v>
      </c>
      <c r="C26" s="139"/>
      <c r="D26" s="139"/>
      <c r="E26" s="139"/>
      <c r="F26" s="139"/>
      <c r="G26" s="139"/>
      <c r="H26" s="139"/>
      <c r="I26" s="139"/>
      <c r="J26" s="139"/>
      <c r="K26" s="139"/>
      <c r="L26" s="139"/>
      <c r="M26" s="139"/>
      <c r="N26" s="139"/>
      <c r="O26" s="139"/>
      <c r="P26" s="139"/>
      <c r="Q26" s="140"/>
      <c r="R26" s="141"/>
      <c r="S26" s="141"/>
      <c r="T26" s="87"/>
    </row>
    <row r="27" spans="1:20" ht="16.5" x14ac:dyDescent="0.45">
      <c r="A27" s="32">
        <v>11</v>
      </c>
      <c r="B27" s="90" t="s">
        <v>18</v>
      </c>
      <c r="C27" s="107" t="s">
        <v>9</v>
      </c>
      <c r="D27" s="107"/>
      <c r="E27" s="107">
        <v>99.7</v>
      </c>
      <c r="F27" s="107">
        <v>99.7</v>
      </c>
      <c r="G27" s="107"/>
      <c r="H27" s="107">
        <v>99.7</v>
      </c>
      <c r="I27" s="107" t="s">
        <v>118</v>
      </c>
      <c r="J27" s="107">
        <v>99.7</v>
      </c>
      <c r="K27" s="107">
        <v>99.7</v>
      </c>
      <c r="L27" s="107">
        <v>99.7</v>
      </c>
      <c r="M27" s="107">
        <v>99.7</v>
      </c>
      <c r="N27" s="111">
        <f>M27*100/99</f>
        <v>100.70707070707071</v>
      </c>
      <c r="O27" s="107"/>
      <c r="P27" s="107">
        <v>100</v>
      </c>
      <c r="Q27" s="107">
        <v>99.7</v>
      </c>
      <c r="R27" s="107" t="s">
        <v>118</v>
      </c>
      <c r="S27" s="107" t="s">
        <v>118</v>
      </c>
      <c r="T27" s="142"/>
    </row>
    <row r="28" spans="1:20" ht="16.5" x14ac:dyDescent="0.45">
      <c r="A28" s="89">
        <v>12</v>
      </c>
      <c r="B28" s="90" t="s">
        <v>19</v>
      </c>
      <c r="C28" s="91" t="s">
        <v>9</v>
      </c>
      <c r="D28" s="107"/>
      <c r="E28" s="108"/>
      <c r="F28" s="108"/>
      <c r="G28" s="108"/>
      <c r="H28" s="108"/>
      <c r="I28" s="108"/>
      <c r="J28" s="108"/>
      <c r="K28" s="108"/>
      <c r="L28" s="108"/>
      <c r="M28" s="108"/>
      <c r="N28" s="108"/>
      <c r="O28" s="107"/>
      <c r="P28" s="107"/>
      <c r="Q28" s="107"/>
      <c r="R28" s="107"/>
      <c r="S28" s="107"/>
      <c r="T28" s="142"/>
    </row>
    <row r="29" spans="1:20" ht="16.5" x14ac:dyDescent="0.45">
      <c r="A29" s="89"/>
      <c r="B29" s="99" t="s">
        <v>20</v>
      </c>
      <c r="C29" s="91"/>
      <c r="D29" s="107"/>
      <c r="E29" s="107"/>
      <c r="F29" s="107">
        <v>96.44</v>
      </c>
      <c r="G29" s="107"/>
      <c r="H29" s="107">
        <v>100</v>
      </c>
      <c r="I29" s="107">
        <v>100</v>
      </c>
      <c r="J29" s="107">
        <v>100</v>
      </c>
      <c r="K29" s="107">
        <v>100</v>
      </c>
      <c r="L29" s="107">
        <v>100</v>
      </c>
      <c r="M29" s="107">
        <v>100</v>
      </c>
      <c r="N29" s="107">
        <v>100</v>
      </c>
      <c r="O29" s="107"/>
      <c r="P29" s="107">
        <v>100</v>
      </c>
      <c r="Q29" s="107">
        <v>100</v>
      </c>
      <c r="R29" s="107">
        <v>100</v>
      </c>
      <c r="S29" s="107">
        <v>100</v>
      </c>
      <c r="T29" s="142"/>
    </row>
    <row r="30" spans="1:20" ht="16.5" x14ac:dyDescent="0.45">
      <c r="A30" s="89"/>
      <c r="B30" s="99" t="s">
        <v>21</v>
      </c>
      <c r="C30" s="91"/>
      <c r="D30" s="107"/>
      <c r="E30" s="107"/>
      <c r="F30" s="107">
        <v>95.23</v>
      </c>
      <c r="G30" s="107"/>
      <c r="H30" s="107" t="s">
        <v>136</v>
      </c>
      <c r="I30" s="107" t="s">
        <v>22</v>
      </c>
      <c r="J30" s="107">
        <v>96.62</v>
      </c>
      <c r="K30" s="107">
        <v>97.82</v>
      </c>
      <c r="L30" s="107" t="s">
        <v>133</v>
      </c>
      <c r="M30" s="107">
        <v>96.62</v>
      </c>
      <c r="N30" s="92">
        <v>100</v>
      </c>
      <c r="O30" s="107"/>
      <c r="P30" s="143">
        <f>97.82/96.16*100</f>
        <v>101.72628951747087</v>
      </c>
      <c r="Q30" s="143">
        <v>96.63</v>
      </c>
      <c r="R30" s="107" t="s">
        <v>22</v>
      </c>
      <c r="S30" s="107" t="s">
        <v>146</v>
      </c>
      <c r="T30" s="142"/>
    </row>
    <row r="31" spans="1:20" ht="16.5" x14ac:dyDescent="0.45">
      <c r="A31" s="89">
        <v>13</v>
      </c>
      <c r="B31" s="90" t="s">
        <v>23</v>
      </c>
      <c r="C31" s="91" t="s">
        <v>159</v>
      </c>
      <c r="D31" s="107"/>
      <c r="E31" s="144">
        <v>4.68</v>
      </c>
      <c r="F31" s="107">
        <v>4.68</v>
      </c>
      <c r="G31" s="107">
        <v>4.68</v>
      </c>
      <c r="H31" s="111">
        <v>4.6900000000000004</v>
      </c>
      <c r="I31" s="32">
        <v>4.6900000000000004</v>
      </c>
      <c r="J31" s="32">
        <v>4.6900000000000004</v>
      </c>
      <c r="K31" s="32">
        <v>4.6900000000000004</v>
      </c>
      <c r="L31" s="32">
        <v>4.6900000000000004</v>
      </c>
      <c r="M31" s="32">
        <v>4.6900000000000004</v>
      </c>
      <c r="N31" s="32">
        <f>M31/I31*100</f>
        <v>100</v>
      </c>
      <c r="O31" s="32"/>
      <c r="P31" s="134">
        <f>4.69/4.68*100</f>
        <v>100.21367521367523</v>
      </c>
      <c r="Q31" s="32">
        <v>4.6900000000000004</v>
      </c>
      <c r="R31" s="32">
        <v>4.6900000000000004</v>
      </c>
      <c r="S31" s="134">
        <v>5</v>
      </c>
      <c r="T31" s="105"/>
    </row>
    <row r="32" spans="1:20" ht="23.25" customHeight="1" x14ac:dyDescent="0.45">
      <c r="A32" s="89"/>
      <c r="B32" s="90" t="s">
        <v>160</v>
      </c>
      <c r="C32" s="91"/>
      <c r="D32" s="107"/>
      <c r="E32" s="32">
        <v>5.38</v>
      </c>
      <c r="F32" s="145">
        <v>5.38</v>
      </c>
      <c r="G32" s="145">
        <v>5.38</v>
      </c>
      <c r="H32" s="146">
        <v>5.4</v>
      </c>
      <c r="I32" s="32">
        <v>5.4</v>
      </c>
      <c r="J32" s="32">
        <v>5.4</v>
      </c>
      <c r="K32" s="32">
        <v>5.4</v>
      </c>
      <c r="L32" s="32">
        <v>5.4</v>
      </c>
      <c r="M32" s="32">
        <v>5.4</v>
      </c>
      <c r="N32" s="32">
        <f>M32/I32*100</f>
        <v>100</v>
      </c>
      <c r="O32" s="100"/>
      <c r="P32" s="147">
        <f>5.4/5.38*100</f>
        <v>100.37174721189592</v>
      </c>
      <c r="Q32" s="32">
        <v>5.4</v>
      </c>
      <c r="R32" s="32">
        <v>5.4</v>
      </c>
      <c r="S32" s="32">
        <v>5.4</v>
      </c>
      <c r="T32" s="105"/>
    </row>
  </sheetData>
  <mergeCells count="34">
    <mergeCell ref="T31:T32"/>
    <mergeCell ref="T20:T23"/>
    <mergeCell ref="T27:T30"/>
    <mergeCell ref="G5:G6"/>
    <mergeCell ref="M5:M6"/>
    <mergeCell ref="Q5:Q6"/>
    <mergeCell ref="S5:S6"/>
    <mergeCell ref="T15:T18"/>
    <mergeCell ref="A2:T2"/>
    <mergeCell ref="A1:T1"/>
    <mergeCell ref="A3:T3"/>
    <mergeCell ref="T5:T6"/>
    <mergeCell ref="T9:T11"/>
    <mergeCell ref="D5:D6"/>
    <mergeCell ref="I5:I6"/>
    <mergeCell ref="J5:J6"/>
    <mergeCell ref="E5:E6"/>
    <mergeCell ref="N5:N6"/>
    <mergeCell ref="O5:P6"/>
    <mergeCell ref="K5:K6"/>
    <mergeCell ref="R5:R6"/>
    <mergeCell ref="F5:F6"/>
    <mergeCell ref="H5:H6"/>
    <mergeCell ref="A31:A32"/>
    <mergeCell ref="C31:C32"/>
    <mergeCell ref="A5:A6"/>
    <mergeCell ref="B5:B6"/>
    <mergeCell ref="C5:C6"/>
    <mergeCell ref="A9:A11"/>
    <mergeCell ref="C9:C11"/>
    <mergeCell ref="A28:A30"/>
    <mergeCell ref="C28:C30"/>
    <mergeCell ref="B19:P19"/>
    <mergeCell ref="B26:P26"/>
  </mergeCells>
  <printOptions horizontalCentered="1"/>
  <pageMargins left="0" right="0" top="0.27559055118110198" bottom="0.23622047244094499" header="0.196850393700787" footer="0.31496062992126"/>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zoomScale="85" zoomScaleNormal="85" workbookViewId="0">
      <selection activeCell="D12" sqref="D12"/>
    </sheetView>
  </sheetViews>
  <sheetFormatPr defaultColWidth="9.1328125" defaultRowHeight="16.5" x14ac:dyDescent="0.45"/>
  <cols>
    <col min="1" max="1" width="6.6640625" style="18" customWidth="1"/>
    <col min="2" max="2" width="60.46484375" style="18" customWidth="1"/>
    <col min="3" max="3" width="19.33203125" style="18" customWidth="1"/>
    <col min="4" max="4" width="76" style="18" customWidth="1"/>
    <col min="5" max="5" width="21.86328125" style="18" customWidth="1"/>
    <col min="6" max="16384" width="9.1328125" style="18"/>
  </cols>
  <sheetData>
    <row r="1" spans="1:10" ht="54.6" customHeight="1" x14ac:dyDescent="0.45">
      <c r="A1" s="50" t="s">
        <v>71</v>
      </c>
      <c r="B1" s="51"/>
      <c r="C1" s="51"/>
      <c r="D1" s="51"/>
      <c r="E1" s="51"/>
    </row>
    <row r="2" spans="1:10" x14ac:dyDescent="0.45">
      <c r="A2" s="49" t="str">
        <f>'Chi tieu KTXH'!A3:T3</f>
        <v>(Kèm Báo cáo số            /BC-UBND ngày     tháng      năm 2024 của Ủy ban nhân dân Thành phố)</v>
      </c>
      <c r="B2" s="49"/>
      <c r="C2" s="49"/>
      <c r="D2" s="49"/>
      <c r="E2" s="49"/>
    </row>
    <row r="4" spans="1:10" ht="20.100000000000001" customHeight="1" x14ac:dyDescent="0.45">
      <c r="A4" s="52" t="s">
        <v>40</v>
      </c>
      <c r="B4" s="52" t="s">
        <v>24</v>
      </c>
      <c r="C4" s="52" t="s">
        <v>25</v>
      </c>
      <c r="D4" s="52"/>
      <c r="E4" s="44" t="s">
        <v>41</v>
      </c>
    </row>
    <row r="5" spans="1:10" ht="20.100000000000001" customHeight="1" x14ac:dyDescent="0.45">
      <c r="A5" s="52"/>
      <c r="B5" s="52"/>
      <c r="C5" s="19" t="s">
        <v>42</v>
      </c>
      <c r="D5" s="19" t="s">
        <v>43</v>
      </c>
      <c r="E5" s="44"/>
    </row>
    <row r="6" spans="1:10" ht="17.45" customHeight="1" x14ac:dyDescent="0.45">
      <c r="A6" s="20" t="s">
        <v>44</v>
      </c>
      <c r="B6" s="20" t="s">
        <v>45</v>
      </c>
      <c r="C6" s="20" t="s">
        <v>46</v>
      </c>
      <c r="D6" s="20" t="s">
        <v>47</v>
      </c>
      <c r="E6" s="20" t="s">
        <v>48</v>
      </c>
    </row>
    <row r="7" spans="1:10" ht="55.35" customHeight="1" x14ac:dyDescent="0.45">
      <c r="A7" s="21">
        <v>1</v>
      </c>
      <c r="B7" s="22" t="s">
        <v>49</v>
      </c>
      <c r="C7" s="17" t="s">
        <v>50</v>
      </c>
      <c r="D7" s="42" t="s">
        <v>100</v>
      </c>
      <c r="E7" s="21"/>
    </row>
    <row r="8" spans="1:10" s="25" customFormat="1" ht="59.25" customHeight="1" x14ac:dyDescent="0.45">
      <c r="A8" s="23">
        <v>2</v>
      </c>
      <c r="B8" s="31" t="s">
        <v>27</v>
      </c>
      <c r="C8" s="32" t="s">
        <v>50</v>
      </c>
      <c r="D8" s="17" t="s">
        <v>101</v>
      </c>
      <c r="E8" s="23"/>
      <c r="J8" s="26"/>
    </row>
    <row r="9" spans="1:10" ht="55.35" customHeight="1" x14ac:dyDescent="0.45">
      <c r="A9" s="21">
        <v>3</v>
      </c>
      <c r="B9" s="22" t="s">
        <v>28</v>
      </c>
      <c r="C9" s="17" t="s">
        <v>50</v>
      </c>
      <c r="D9" s="21"/>
      <c r="E9" s="21"/>
    </row>
    <row r="10" spans="1:10" ht="127.5" customHeight="1" x14ac:dyDescent="0.45">
      <c r="A10" s="21">
        <v>4</v>
      </c>
      <c r="B10" s="33" t="s">
        <v>79</v>
      </c>
      <c r="C10" s="24" t="s">
        <v>50</v>
      </c>
      <c r="D10" s="24" t="s">
        <v>102</v>
      </c>
      <c r="E10" s="21"/>
    </row>
    <row r="11" spans="1:10" ht="83.25" customHeight="1" x14ac:dyDescent="0.45">
      <c r="A11" s="21">
        <v>5</v>
      </c>
      <c r="B11" s="33" t="s">
        <v>80</v>
      </c>
      <c r="C11" s="24" t="s">
        <v>50</v>
      </c>
      <c r="D11" s="24" t="s">
        <v>99</v>
      </c>
      <c r="E11" s="21"/>
    </row>
    <row r="12" spans="1:10" ht="52.9" x14ac:dyDescent="0.45">
      <c r="A12" s="21">
        <v>6</v>
      </c>
      <c r="B12" s="22" t="s">
        <v>51</v>
      </c>
      <c r="C12" s="17" t="s">
        <v>50</v>
      </c>
      <c r="D12" s="17" t="s">
        <v>93</v>
      </c>
      <c r="E12" s="21"/>
      <c r="I12" s="27"/>
    </row>
    <row r="13" spans="1:10" ht="148.5" x14ac:dyDescent="0.45">
      <c r="A13" s="21">
        <v>7</v>
      </c>
      <c r="B13" s="22" t="s">
        <v>52</v>
      </c>
      <c r="C13" s="17" t="s">
        <v>50</v>
      </c>
      <c r="D13" s="28" t="s">
        <v>94</v>
      </c>
      <c r="E13" s="17" t="s">
        <v>95</v>
      </c>
    </row>
    <row r="14" spans="1:10" ht="49.5" x14ac:dyDescent="0.45">
      <c r="A14" s="21">
        <v>8</v>
      </c>
      <c r="B14" s="33" t="s">
        <v>81</v>
      </c>
      <c r="C14" s="24" t="s">
        <v>50</v>
      </c>
      <c r="D14" s="23" t="s">
        <v>75</v>
      </c>
      <c r="E14" s="21"/>
    </row>
    <row r="15" spans="1:10" ht="55.35" customHeight="1" x14ac:dyDescent="0.45">
      <c r="A15" s="21">
        <v>9</v>
      </c>
      <c r="B15" s="33" t="s">
        <v>82</v>
      </c>
      <c r="C15" s="24" t="s">
        <v>26</v>
      </c>
      <c r="D15" s="23"/>
      <c r="E15" s="23"/>
    </row>
    <row r="16" spans="1:10" ht="23.45" customHeight="1" x14ac:dyDescent="0.45">
      <c r="A16" s="29"/>
      <c r="B16" s="29"/>
      <c r="C16" s="29"/>
      <c r="D16" s="29"/>
      <c r="E16" s="29"/>
    </row>
    <row r="17" spans="1:5" x14ac:dyDescent="0.45">
      <c r="A17" s="45" t="s">
        <v>53</v>
      </c>
      <c r="B17" s="46"/>
      <c r="C17" s="46"/>
      <c r="D17" s="46"/>
      <c r="E17" s="46"/>
    </row>
    <row r="18" spans="1:5" ht="52.5" customHeight="1" x14ac:dyDescent="0.45">
      <c r="A18" s="47" t="s">
        <v>54</v>
      </c>
      <c r="B18" s="48"/>
      <c r="C18" s="48"/>
      <c r="D18" s="48"/>
      <c r="E18" s="48"/>
    </row>
    <row r="19" spans="1:5" ht="61.5" customHeight="1" x14ac:dyDescent="0.45"/>
  </sheetData>
  <mergeCells count="8">
    <mergeCell ref="E4:E5"/>
    <mergeCell ref="A17:E17"/>
    <mergeCell ref="A18:E18"/>
    <mergeCell ref="A2:E2"/>
    <mergeCell ref="A1:E1"/>
    <mergeCell ref="A4:A5"/>
    <mergeCell ref="B4:B5"/>
    <mergeCell ref="C4:D4"/>
  </mergeCells>
  <pageMargins left="0.43307086614173229" right="0.43307086614173229" top="0.74803149606299213" bottom="0.51181102362204722"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5"/>
  <sheetViews>
    <sheetView zoomScaleNormal="100" workbookViewId="0">
      <selection activeCell="D8" sqref="D8"/>
    </sheetView>
  </sheetViews>
  <sheetFormatPr defaultColWidth="9.1328125" defaultRowHeight="17.649999999999999" x14ac:dyDescent="0.5"/>
  <cols>
    <col min="1" max="1" width="5.33203125" style="3" customWidth="1"/>
    <col min="2" max="2" width="46.53125" style="4" customWidth="1"/>
    <col min="3" max="3" width="18.86328125" style="30" customWidth="1"/>
    <col min="4" max="4" width="63.33203125" style="16" customWidth="1"/>
    <col min="5" max="5" width="17.46484375" style="1" customWidth="1"/>
    <col min="6" max="6" width="29.33203125" style="1" customWidth="1"/>
    <col min="7" max="7" width="26.86328125" style="1" customWidth="1"/>
    <col min="8" max="16384" width="9.1328125" style="1"/>
  </cols>
  <sheetData>
    <row r="1" spans="1:7" x14ac:dyDescent="0.5">
      <c r="A1" s="56" t="s">
        <v>70</v>
      </c>
      <c r="B1" s="56"/>
      <c r="C1" s="56"/>
      <c r="D1" s="56"/>
      <c r="E1" s="56"/>
      <c r="F1" s="56"/>
      <c r="G1" s="56"/>
    </row>
    <row r="2" spans="1:7" s="2" customFormat="1" ht="38.25" customHeight="1" x14ac:dyDescent="0.45">
      <c r="A2" s="43" t="s">
        <v>97</v>
      </c>
      <c r="B2" s="56"/>
      <c r="C2" s="56"/>
      <c r="D2" s="56"/>
      <c r="E2" s="56"/>
      <c r="F2" s="56"/>
      <c r="G2" s="56"/>
    </row>
    <row r="3" spans="1:7" s="2" customFormat="1" x14ac:dyDescent="0.5">
      <c r="A3" s="57" t="str">
        <f>'Bang Cam ket voi Tinh'!A2:E2</f>
        <v>(Kèm Báo cáo số            /BC-UBND ngày     tháng      năm 2024 của Ủy ban nhân dân Thành phố)</v>
      </c>
      <c r="B3" s="57"/>
      <c r="C3" s="57"/>
      <c r="D3" s="57"/>
      <c r="E3" s="57"/>
      <c r="F3" s="57"/>
      <c r="G3" s="57"/>
    </row>
    <row r="5" spans="1:7" s="5" customFormat="1" ht="24" customHeight="1" x14ac:dyDescent="0.45">
      <c r="A5" s="60" t="s">
        <v>29</v>
      </c>
      <c r="B5" s="60" t="s">
        <v>30</v>
      </c>
      <c r="C5" s="62" t="s">
        <v>58</v>
      </c>
      <c r="D5" s="58" t="s">
        <v>69</v>
      </c>
      <c r="E5" s="59"/>
      <c r="F5" s="60" t="s">
        <v>31</v>
      </c>
      <c r="G5" s="60" t="s">
        <v>32</v>
      </c>
    </row>
    <row r="6" spans="1:7" s="5" customFormat="1" ht="49.5" customHeight="1" x14ac:dyDescent="0.45">
      <c r="A6" s="61"/>
      <c r="B6" s="61"/>
      <c r="C6" s="61"/>
      <c r="D6" s="6" t="s">
        <v>34</v>
      </c>
      <c r="E6" s="10" t="s">
        <v>76</v>
      </c>
      <c r="F6" s="61"/>
      <c r="G6" s="61"/>
    </row>
    <row r="7" spans="1:7" s="5" customFormat="1" ht="27" customHeight="1" x14ac:dyDescent="0.45">
      <c r="A7" s="6" t="s">
        <v>33</v>
      </c>
      <c r="B7" s="7" t="s">
        <v>64</v>
      </c>
      <c r="C7" s="6"/>
      <c r="D7" s="6"/>
      <c r="E7" s="8"/>
      <c r="F7" s="8"/>
      <c r="G7" s="8"/>
    </row>
    <row r="8" spans="1:7" s="13" customFormat="1" ht="157.5" customHeight="1" x14ac:dyDescent="0.45">
      <c r="A8" s="9">
        <v>1</v>
      </c>
      <c r="B8" s="11" t="s">
        <v>55</v>
      </c>
      <c r="C8" s="15" t="s">
        <v>59</v>
      </c>
      <c r="D8" s="15" t="s">
        <v>96</v>
      </c>
      <c r="E8" s="14"/>
      <c r="F8" s="15"/>
      <c r="G8" s="12"/>
    </row>
    <row r="9" spans="1:7" s="13" customFormat="1" ht="124.5" customHeight="1" x14ac:dyDescent="0.45">
      <c r="A9" s="9">
        <v>2</v>
      </c>
      <c r="B9" s="11" t="s">
        <v>56</v>
      </c>
      <c r="C9" s="15" t="s">
        <v>60</v>
      </c>
      <c r="D9" s="15" t="s">
        <v>98</v>
      </c>
      <c r="E9" s="14"/>
      <c r="F9" s="15"/>
      <c r="G9" s="15"/>
    </row>
    <row r="10" spans="1:7" ht="158.65" x14ac:dyDescent="0.5">
      <c r="A10" s="34">
        <v>3</v>
      </c>
      <c r="B10" s="35" t="s">
        <v>57</v>
      </c>
      <c r="C10" s="36" t="s">
        <v>61</v>
      </c>
      <c r="D10" s="37" t="s">
        <v>72</v>
      </c>
      <c r="E10" s="38">
        <f>13/19*100</f>
        <v>68.421052631578945</v>
      </c>
      <c r="F10" s="36" t="s">
        <v>77</v>
      </c>
      <c r="G10" s="36" t="s">
        <v>78</v>
      </c>
    </row>
    <row r="11" spans="1:7" s="5" customFormat="1" ht="28.5" customHeight="1" x14ac:dyDescent="0.45">
      <c r="A11" s="6" t="s">
        <v>0</v>
      </c>
      <c r="B11" s="7" t="s">
        <v>63</v>
      </c>
      <c r="C11" s="6"/>
      <c r="D11" s="6"/>
      <c r="E11" s="8"/>
      <c r="F11" s="8"/>
      <c r="G11" s="8"/>
    </row>
    <row r="12" spans="1:7" ht="52.9" x14ac:dyDescent="0.5">
      <c r="A12" s="9">
        <v>1</v>
      </c>
      <c r="B12" s="11" t="s">
        <v>62</v>
      </c>
      <c r="C12" s="53" t="s">
        <v>68</v>
      </c>
      <c r="D12" s="15" t="s">
        <v>83</v>
      </c>
      <c r="E12" s="14">
        <v>0.7</v>
      </c>
      <c r="F12" s="12"/>
      <c r="G12" s="12"/>
    </row>
    <row r="13" spans="1:7" ht="217.5" customHeight="1" x14ac:dyDescent="0.5">
      <c r="A13" s="9">
        <v>2</v>
      </c>
      <c r="B13" s="11" t="s">
        <v>65</v>
      </c>
      <c r="C13" s="54"/>
      <c r="D13" s="15" t="s">
        <v>84</v>
      </c>
      <c r="E13" s="39" t="s">
        <v>85</v>
      </c>
      <c r="F13" s="40" t="s">
        <v>86</v>
      </c>
      <c r="G13" s="12"/>
    </row>
    <row r="14" spans="1:7" ht="141" x14ac:dyDescent="0.5">
      <c r="A14" s="9">
        <v>3</v>
      </c>
      <c r="B14" s="11" t="s">
        <v>66</v>
      </c>
      <c r="C14" s="54"/>
      <c r="D14" s="15" t="s">
        <v>87</v>
      </c>
      <c r="E14" s="39" t="s">
        <v>88</v>
      </c>
      <c r="F14" s="41" t="s">
        <v>89</v>
      </c>
      <c r="G14" s="12"/>
    </row>
    <row r="15" spans="1:7" ht="246.75" x14ac:dyDescent="0.5">
      <c r="A15" s="9">
        <v>4</v>
      </c>
      <c r="B15" s="11" t="s">
        <v>67</v>
      </c>
      <c r="C15" s="55"/>
      <c r="D15" s="15" t="s">
        <v>90</v>
      </c>
      <c r="E15" s="39" t="s">
        <v>91</v>
      </c>
      <c r="F15" s="40" t="s">
        <v>92</v>
      </c>
      <c r="G15" s="12"/>
    </row>
  </sheetData>
  <mergeCells count="10">
    <mergeCell ref="C12:C15"/>
    <mergeCell ref="A1:G1"/>
    <mergeCell ref="A3:G3"/>
    <mergeCell ref="A2:G2"/>
    <mergeCell ref="D5:E5"/>
    <mergeCell ref="F5:F6"/>
    <mergeCell ref="G5:G6"/>
    <mergeCell ref="B5:B6"/>
    <mergeCell ref="A5:A6"/>
    <mergeCell ref="C5:C6"/>
  </mergeCells>
  <pageMargins left="0.23622047244094491" right="0.23622047244094491" top="0.74803149606299213" bottom="0.31496062992125984"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Chi tieu KTXH</vt:lpstr>
      <vt:lpstr>Bang Cam ket voi Tinh</vt:lpstr>
      <vt:lpstr>3 trong tam, 4 trong diem</vt:lpstr>
      <vt:lpstr>'3 trong tam, 4 trong diem'!Print_Titles</vt:lpstr>
      <vt:lpstr>'Bang Cam ket voi Tinh'!Print_Titles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GIANG THANH</dc:creator>
  <cp:lastModifiedBy>Khưu Tấn Lực</cp:lastModifiedBy>
  <cp:lastPrinted>2024-09-16T03:13:05Z</cp:lastPrinted>
  <dcterms:created xsi:type="dcterms:W3CDTF">2021-02-25T08:31:46Z</dcterms:created>
  <dcterms:modified xsi:type="dcterms:W3CDTF">2024-09-22T11:52:39Z</dcterms:modified>
</cp:coreProperties>
</file>